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sharedocs/sites/so/gso/STTM Operations/Market Operator Service (MOS)/MOS Estimates/2022/March 2022 - May 2022/"/>
    </mc:Choice>
  </mc:AlternateContent>
  <xr:revisionPtr revIDLastSave="0" documentId="13_ncr:1_{C33C108E-47C0-4965-8859-D173A9EDA145}" xr6:coauthVersionLast="45" xr6:coauthVersionMax="45" xr10:uidLastSave="{00000000-0000-0000-0000-000000000000}"/>
  <bookViews>
    <workbookView xWindow="-120" yWindow="-120" windowWidth="29040" windowHeight="15990" activeTab="2" xr2:uid="{00000000-000D-0000-FFFF-FFFF00000000}"/>
  </bookViews>
  <sheets>
    <sheet name="Month1 Published MOS estimates" sheetId="4" r:id="rId1"/>
    <sheet name="Month2 Published MOS estimates" sheetId="8" r:id="rId2"/>
    <sheet name="Month3 Published MOS estimate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" i="6" l="1"/>
  <c r="G6" i="6"/>
  <c r="F6" i="6"/>
  <c r="E6" i="6"/>
  <c r="D6" i="6"/>
  <c r="H5" i="6"/>
  <c r="G5" i="6"/>
  <c r="F5" i="6"/>
  <c r="E5" i="6"/>
  <c r="D5" i="6"/>
  <c r="H6" i="8"/>
  <c r="G6" i="8"/>
  <c r="F6" i="8"/>
  <c r="E6" i="8"/>
  <c r="D6" i="8"/>
  <c r="H5" i="8"/>
  <c r="G5" i="8"/>
  <c r="F5" i="8"/>
  <c r="E5" i="8"/>
  <c r="D5" i="8"/>
  <c r="H21" i="4" l="1"/>
  <c r="G21" i="4"/>
  <c r="F21" i="4"/>
  <c r="E21" i="4"/>
  <c r="D21" i="4"/>
  <c r="H15" i="4"/>
  <c r="G15" i="4"/>
  <c r="F15" i="4"/>
  <c r="E15" i="4"/>
  <c r="D15" i="4"/>
  <c r="H6" i="4"/>
  <c r="G6" i="4"/>
  <c r="F6" i="4"/>
  <c r="E6" i="4"/>
  <c r="D6" i="4"/>
  <c r="E5" i="4" l="1"/>
  <c r="F5" i="4"/>
  <c r="G5" i="4"/>
  <c r="H5" i="4"/>
  <c r="D5" i="4"/>
  <c r="G24" i="6"/>
  <c r="E24" i="6"/>
  <c r="F24" i="6"/>
  <c r="H24" i="6"/>
  <c r="D24" i="6"/>
  <c r="D24" i="8" l="1"/>
  <c r="E24" i="8"/>
  <c r="F24" i="8"/>
  <c r="G24" i="8"/>
  <c r="H24" i="8"/>
  <c r="D24" i="4"/>
  <c r="H24" i="4"/>
  <c r="E24" i="4"/>
  <c r="F24" i="4"/>
  <c r="G24" i="4"/>
  <c r="G25" i="4" l="1"/>
  <c r="H25" i="4"/>
  <c r="F25" i="4"/>
  <c r="E25" i="4"/>
  <c r="D25" i="4"/>
  <c r="H23" i="4"/>
  <c r="G23" i="4"/>
  <c r="F23" i="4"/>
  <c r="E23" i="4"/>
  <c r="D23" i="4"/>
  <c r="H22" i="4"/>
  <c r="G22" i="4"/>
  <c r="F22" i="4"/>
  <c r="E22" i="4"/>
  <c r="D22" i="4"/>
  <c r="H26" i="4"/>
  <c r="G26" i="4"/>
  <c r="F26" i="4"/>
  <c r="E26" i="4"/>
  <c r="D26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25" i="8"/>
  <c r="G25" i="8"/>
  <c r="F25" i="8"/>
  <c r="E25" i="8"/>
  <c r="D25" i="8"/>
  <c r="H23" i="8"/>
  <c r="G23" i="8"/>
  <c r="F23" i="8"/>
  <c r="E23" i="8"/>
  <c r="D23" i="8"/>
  <c r="H22" i="8"/>
  <c r="G22" i="8"/>
  <c r="F22" i="8"/>
  <c r="E22" i="8"/>
  <c r="D22" i="8"/>
  <c r="H26" i="8"/>
  <c r="G26" i="8"/>
  <c r="F26" i="8"/>
  <c r="E26" i="8"/>
  <c r="D26" i="8"/>
  <c r="H21" i="8"/>
  <c r="G21" i="8"/>
  <c r="F21" i="8"/>
  <c r="E21" i="8"/>
  <c r="D21" i="8"/>
  <c r="H20" i="8"/>
  <c r="G20" i="8"/>
  <c r="F20" i="8"/>
  <c r="E20" i="8"/>
  <c r="D20" i="8"/>
  <c r="H19" i="8"/>
  <c r="G19" i="8"/>
  <c r="F19" i="8"/>
  <c r="E19" i="8"/>
  <c r="D19" i="8"/>
  <c r="H18" i="8"/>
  <c r="G18" i="8"/>
  <c r="F18" i="8"/>
  <c r="E18" i="8"/>
  <c r="D18" i="8"/>
  <c r="H17" i="8"/>
  <c r="G17" i="8"/>
  <c r="F17" i="8"/>
  <c r="E17" i="8"/>
  <c r="D17" i="8"/>
  <c r="H16" i="8"/>
  <c r="G16" i="8"/>
  <c r="F16" i="8"/>
  <c r="E16" i="8"/>
  <c r="D16" i="8"/>
  <c r="H15" i="8"/>
  <c r="G15" i="8"/>
  <c r="F15" i="8"/>
  <c r="E15" i="8"/>
  <c r="D15" i="8"/>
  <c r="H25" i="6" l="1"/>
  <c r="G25" i="6"/>
  <c r="F25" i="6"/>
  <c r="E25" i="6"/>
  <c r="D25" i="6"/>
  <c r="H26" i="6"/>
  <c r="D26" i="6"/>
  <c r="F26" i="6" l="1"/>
  <c r="G26" i="6"/>
  <c r="E26" i="6"/>
  <c r="E15" i="6"/>
  <c r="E16" i="6"/>
  <c r="E17" i="6"/>
  <c r="E18" i="6"/>
  <c r="E19" i="6"/>
  <c r="E20" i="6"/>
  <c r="E21" i="6"/>
  <c r="E22" i="6"/>
  <c r="E23" i="6"/>
  <c r="F15" i="6"/>
  <c r="F16" i="6"/>
  <c r="F17" i="6"/>
  <c r="F18" i="6"/>
  <c r="F19" i="6"/>
  <c r="F20" i="6"/>
  <c r="F21" i="6"/>
  <c r="F22" i="6"/>
  <c r="F23" i="6"/>
  <c r="G15" i="6"/>
  <c r="G16" i="6"/>
  <c r="G17" i="6"/>
  <c r="G18" i="6"/>
  <c r="G19" i="6"/>
  <c r="G20" i="6"/>
  <c r="G21" i="6"/>
  <c r="G22" i="6"/>
  <c r="G23" i="6"/>
  <c r="D21" i="6"/>
  <c r="D17" i="6"/>
  <c r="D20" i="6"/>
  <c r="D16" i="6"/>
  <c r="D23" i="6"/>
  <c r="D19" i="6"/>
  <c r="D15" i="6"/>
  <c r="D22" i="6"/>
  <c r="D18" i="6"/>
  <c r="H15" i="6"/>
  <c r="H16" i="6"/>
  <c r="H17" i="6"/>
  <c r="H18" i="6"/>
  <c r="H19" i="6"/>
  <c r="H20" i="6"/>
  <c r="H21" i="6"/>
  <c r="H22" i="6"/>
  <c r="H2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0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1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 Ferretto</author>
  </authors>
  <commentList>
    <comment ref="C21" authorId="0" shapeId="0" xr:uid="{00000000-0006-0000-0200-000001000000}">
      <text>
        <r>
          <rPr>
            <sz val="11"/>
            <color indexed="81"/>
            <rFont val="Tahoma"/>
            <family val="2"/>
          </rPr>
          <t>Positive MOS estimates indicate an increase in MOS whereas negative MOS estimates indicate a decrease in MOS.  The minimum value in Table 3 represents the ‘maximum’ MOS decrease value.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<sst xmlns="http://schemas.openxmlformats.org/spreadsheetml/2006/main" count="96" uniqueCount="25">
  <si>
    <t>Maximum</t>
  </si>
  <si>
    <t>Mean</t>
  </si>
  <si>
    <t>Median</t>
  </si>
  <si>
    <t>Minimum</t>
  </si>
  <si>
    <t>Std deviation</t>
  </si>
  <si>
    <t>Sydney EGP</t>
  </si>
  <si>
    <t>Adelaide MAP</t>
  </si>
  <si>
    <t>Sydney MSP</t>
  </si>
  <si>
    <t>% days positive</t>
  </si>
  <si>
    <t>% days negative</t>
  </si>
  <si>
    <t>Summary statistics GJ/d</t>
  </si>
  <si>
    <t>No of days</t>
  </si>
  <si>
    <t>MOS increase</t>
  </si>
  <si>
    <t>MOS decrease</t>
  </si>
  <si>
    <t>Brisbane RBP</t>
  </si>
  <si>
    <t>Adelaide SEAGas</t>
  </si>
  <si>
    <t>Figure 2 - Distribution of daily MOS quantities</t>
  </si>
  <si>
    <t xml:space="preserve">Table 2 - Summary statistics of daily MOS quantities 
</t>
  </si>
  <si>
    <t>Table 3 - Daily MOS quantities (GJ/d)</t>
  </si>
  <si>
    <t xml:space="preserve">Figure 2 - Distribution of daily MOS quantities </t>
  </si>
  <si>
    <t>Figure 1 - Curves of daily MOS quantities</t>
  </si>
  <si>
    <t>Table 1 - Maximum MOS quantity (GJ/d)</t>
  </si>
  <si>
    <t>MOS Period: March 2022</t>
  </si>
  <si>
    <t>MOS Period: April 2022</t>
  </si>
  <si>
    <t>MOS Period: 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</si>
</sst>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%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56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0" fontId="3" fillId="0" borderId="0" xfId="0" quotePrefix="1" applyFont="1"/>
    <xf numFmtId="1" fontId="3" fillId="0" borderId="0" xfId="0" applyNumberFormat="1" applyFont="1" applyBorder="1"/>
    <xf numFmtId="165" fontId="3" fillId="0" borderId="0" xfId="4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9" fontId="3" fillId="0" borderId="0" xfId="4" applyFont="1" applyBorder="1"/>
    <xf numFmtId="9" fontId="3" fillId="0" borderId="0" xfId="4" applyFont="1" applyFill="1" applyBorder="1"/>
    <xf numFmtId="9" fontId="3" fillId="0" borderId="0" xfId="0" applyNumberFormat="1" applyFont="1"/>
    <xf numFmtId="0" fontId="6" fillId="0" borderId="0" xfId="0" applyFont="1"/>
    <xf numFmtId="2" fontId="6" fillId="0" borderId="0" xfId="0" applyNumberFormat="1" applyFont="1"/>
    <xf numFmtId="164" fontId="6" fillId="0" borderId="0" xfId="0" applyNumberFormat="1" applyFont="1"/>
    <xf numFmtId="0" fontId="5" fillId="0" borderId="0" xfId="0" applyFont="1" applyAlignment="1"/>
    <xf numFmtId="3" fontId="7" fillId="2" borderId="0" xfId="1" applyNumberFormat="1" applyFont="1" applyFill="1" applyBorder="1"/>
    <xf numFmtId="164" fontId="7" fillId="3" borderId="8" xfId="0" applyNumberFormat="1" applyFont="1" applyFill="1" applyBorder="1"/>
    <xf numFmtId="164" fontId="7" fillId="2" borderId="9" xfId="0" applyNumberFormat="1" applyFont="1" applyFill="1" applyBorder="1" applyAlignment="1">
      <alignment horizontal="center"/>
    </xf>
    <xf numFmtId="9" fontId="7" fillId="2" borderId="10" xfId="0" applyNumberFormat="1" applyFont="1" applyFill="1" applyBorder="1" applyAlignment="1">
      <alignment horizontal="center"/>
    </xf>
    <xf numFmtId="9" fontId="7" fillId="2" borderId="10" xfId="4" applyFont="1" applyFill="1" applyBorder="1" applyAlignment="1">
      <alignment horizontal="center"/>
    </xf>
    <xf numFmtId="3" fontId="7" fillId="2" borderId="11" xfId="1" applyNumberFormat="1" applyFont="1" applyFill="1" applyBorder="1"/>
    <xf numFmtId="0" fontId="9" fillId="2" borderId="7" xfId="0" applyFont="1" applyFill="1" applyBorder="1"/>
    <xf numFmtId="164" fontId="7" fillId="2" borderId="5" xfId="0" applyNumberFormat="1" applyFont="1" applyFill="1" applyBorder="1"/>
    <xf numFmtId="164" fontId="7" fillId="2" borderId="6" xfId="0" applyNumberFormat="1" applyFont="1" applyFill="1" applyBorder="1"/>
    <xf numFmtId="0" fontId="8" fillId="0" borderId="0" xfId="0" applyFont="1" applyBorder="1" applyAlignment="1">
      <alignment wrapText="1"/>
    </xf>
    <xf numFmtId="2" fontId="10" fillId="4" borderId="13" xfId="0" applyNumberFormat="1" applyFont="1" applyFill="1" applyBorder="1" applyAlignment="1">
      <alignment horizontal="center" wrapText="1"/>
    </xf>
    <xf numFmtId="2" fontId="10" fillId="4" borderId="14" xfId="0" applyNumberFormat="1" applyFont="1" applyFill="1" applyBorder="1" applyAlignment="1">
      <alignment horizontal="center" wrapText="1"/>
    </xf>
    <xf numFmtId="2" fontId="10" fillId="4" borderId="15" xfId="0" applyNumberFormat="1" applyFont="1" applyFill="1" applyBorder="1" applyAlignment="1">
      <alignment horizontal="center" wrapText="1"/>
    </xf>
    <xf numFmtId="3" fontId="7" fillId="2" borderId="5" xfId="1" applyNumberFormat="1" applyFont="1" applyFill="1" applyBorder="1"/>
    <xf numFmtId="3" fontId="7" fillId="2" borderId="12" xfId="1" applyNumberFormat="1" applyFont="1" applyFill="1" applyBorder="1"/>
    <xf numFmtId="3" fontId="7" fillId="2" borderId="16" xfId="1" applyNumberFormat="1" applyFont="1" applyFill="1" applyBorder="1"/>
    <xf numFmtId="3" fontId="7" fillId="2" borderId="7" xfId="1" applyNumberFormat="1" applyFont="1" applyFill="1" applyBorder="1"/>
    <xf numFmtId="3" fontId="7" fillId="2" borderId="17" xfId="1" applyNumberFormat="1" applyFont="1" applyFill="1" applyBorder="1"/>
    <xf numFmtId="3" fontId="7" fillId="2" borderId="6" xfId="1" applyNumberFormat="1" applyFont="1" applyFill="1" applyBorder="1"/>
    <xf numFmtId="3" fontId="7" fillId="2" borderId="18" xfId="1" applyNumberFormat="1" applyFont="1" applyFill="1" applyBorder="1"/>
    <xf numFmtId="2" fontId="10" fillId="4" borderId="0" xfId="0" applyNumberFormat="1" applyFont="1" applyFill="1" applyBorder="1" applyAlignment="1">
      <alignment horizontal="center" wrapText="1"/>
    </xf>
    <xf numFmtId="3" fontId="14" fillId="2" borderId="2" xfId="0" applyNumberFormat="1" applyFont="1" applyFill="1" applyBorder="1"/>
    <xf numFmtId="0" fontId="15" fillId="2" borderId="2" xfId="0" applyFont="1" applyFill="1" applyBorder="1"/>
    <xf numFmtId="0" fontId="3" fillId="0" borderId="0" xfId="0" applyFont="1" applyFill="1"/>
    <xf numFmtId="3" fontId="7" fillId="2" borderId="1" xfId="1" applyNumberFormat="1" applyFont="1" applyFill="1" applyBorder="1" applyAlignment="1">
      <alignment horizontal="center"/>
    </xf>
    <xf numFmtId="3" fontId="7" fillId="2" borderId="3" xfId="1" applyNumberFormat="1" applyFont="1" applyFill="1" applyBorder="1" applyAlignment="1">
      <alignment horizontal="center"/>
    </xf>
    <xf numFmtId="3" fontId="7" fillId="2" borderId="4" xfId="1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wrapText="1"/>
    </xf>
    <xf numFmtId="9" fontId="7" fillId="2" borderId="12" xfId="4" applyFont="1" applyFill="1" applyBorder="1"/>
    <xf numFmtId="9" fontId="7" fillId="2" borderId="16" xfId="4" applyFont="1" applyFill="1" applyBorder="1"/>
    <xf numFmtId="9" fontId="7" fillId="2" borderId="11" xfId="4" applyFont="1" applyFill="1" applyBorder="1"/>
    <xf numFmtId="9" fontId="7" fillId="2" borderId="18" xfId="4" applyFont="1" applyFill="1" applyBorder="1"/>
    <xf numFmtId="0" fontId="7" fillId="3" borderId="5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9" fontId="7" fillId="2" borderId="5" xfId="4" applyFont="1" applyFill="1" applyBorder="1"/>
    <xf numFmtId="9" fontId="7" fillId="2" borderId="6" xfId="4" applyFont="1" applyFill="1" applyBorder="1"/>
    <xf numFmtId="0" fontId="17" fillId="0" borderId="0" xfId="0" applyFont="1" applyFill="1" applyBorder="1"/>
    <xf numFmtId="3" fontId="18" fillId="0" borderId="0" xfId="1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9" fontId="7" fillId="2" borderId="7" xfId="0" applyNumberFormat="1" applyFont="1" applyFill="1" applyBorder="1" applyAlignment="1">
      <alignment horizontal="center"/>
    </xf>
    <xf numFmtId="9" fontId="7" fillId="2" borderId="7" xfId="4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9" fillId="2" borderId="5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4" fontId="11" fillId="4" borderId="19" xfId="0" applyNumberFormat="1" applyFont="1" applyFill="1" applyBorder="1" applyAlignment="1">
      <alignment horizontal="center"/>
    </xf>
    <xf numFmtId="164" fontId="11" fillId="4" borderId="0" xfId="0" applyNumberFormat="1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32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'Month1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estimates'!$D$19:$H$19</c:f>
              <c:numCache>
                <c:formatCode>#,##0</c:formatCode>
                <c:ptCount val="5"/>
                <c:pt idx="0">
                  <c:v>-6296</c:v>
                </c:pt>
                <c:pt idx="1">
                  <c:v>1665.0461949999999</c:v>
                </c:pt>
                <c:pt idx="2">
                  <c:v>-1583</c:v>
                </c:pt>
                <c:pt idx="3">
                  <c:v>-20.5</c:v>
                </c:pt>
                <c:pt idx="4">
                  <c:v>-1979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B8-4C34-A3F7-D1248307263F}"/>
            </c:ext>
          </c:extLst>
        </c:ser>
        <c:ser>
          <c:idx val="1"/>
          <c:order val="1"/>
          <c:tx>
            <c:strRef>
              <c:f>'Month1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estimates'!$D$20:$H$20</c:f>
              <c:numCache>
                <c:formatCode>#,##0</c:formatCode>
                <c:ptCount val="5"/>
                <c:pt idx="0">
                  <c:v>-11807</c:v>
                </c:pt>
                <c:pt idx="1">
                  <c:v>747.55440499999997</c:v>
                </c:pt>
                <c:pt idx="2">
                  <c:v>-3476.5</c:v>
                </c:pt>
                <c:pt idx="3">
                  <c:v>-874.5</c:v>
                </c:pt>
                <c:pt idx="4">
                  <c:v>-3829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8-4C34-A3F7-D1248307263F}"/>
            </c:ext>
          </c:extLst>
        </c:ser>
        <c:ser>
          <c:idx val="2"/>
          <c:order val="2"/>
          <c:tx>
            <c:strRef>
              <c:f>'Month1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estimates'!$D$21:$H$21</c:f>
              <c:numCache>
                <c:formatCode>#,##0</c:formatCode>
                <c:ptCount val="5"/>
                <c:pt idx="0">
                  <c:v>-20350</c:v>
                </c:pt>
                <c:pt idx="1">
                  <c:v>-1748.0001600000001</c:v>
                </c:pt>
                <c:pt idx="2">
                  <c:v>-6032</c:v>
                </c:pt>
                <c:pt idx="3">
                  <c:v>-7625</c:v>
                </c:pt>
                <c:pt idx="4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B8-4C34-A3F7-D1248307263F}"/>
            </c:ext>
          </c:extLst>
        </c:ser>
        <c:ser>
          <c:idx val="3"/>
          <c:order val="3"/>
          <c:tx>
            <c:strRef>
              <c:f>'Month1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estimates'!$D$22:$H$22</c:f>
              <c:numCache>
                <c:formatCode>#,##0</c:formatCode>
                <c:ptCount val="5"/>
                <c:pt idx="0">
                  <c:v>-1762.3548387096773</c:v>
                </c:pt>
                <c:pt idx="1">
                  <c:v>3392.664342903226</c:v>
                </c:pt>
                <c:pt idx="2">
                  <c:v>-113.03225806451613</c:v>
                </c:pt>
                <c:pt idx="3">
                  <c:v>-266.74193548387098</c:v>
                </c:pt>
                <c:pt idx="4">
                  <c:v>-933.29032258064512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B8-4C34-A3F7-D1248307263F}"/>
            </c:ext>
          </c:extLst>
        </c:ser>
        <c:ser>
          <c:idx val="4"/>
          <c:order val="4"/>
          <c:tx>
            <c:strRef>
              <c:f>'Month1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estimates'!$D$26:$H$26</c:f>
              <c:numCache>
                <c:formatCode>#,##0</c:formatCode>
                <c:ptCount val="5"/>
                <c:pt idx="0">
                  <c:v>-1167</c:v>
                </c:pt>
                <c:pt idx="1">
                  <c:v>2495.0566100000001</c:v>
                </c:pt>
                <c:pt idx="2">
                  <c:v>-119</c:v>
                </c:pt>
                <c:pt idx="3">
                  <c:v>32</c:v>
                </c:pt>
                <c:pt idx="4">
                  <c:v>-518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9B8-4C34-A3F7-D1248307263F}"/>
            </c:ext>
          </c:extLst>
        </c:ser>
        <c:ser>
          <c:idx val="5"/>
          <c:order val="5"/>
          <c:tx>
            <c:strRef>
              <c:f>'Month1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estimates'!$D$15:$H$15</c:f>
              <c:numCache>
                <c:formatCode>#,##0</c:formatCode>
                <c:ptCount val="5"/>
                <c:pt idx="0">
                  <c:v>14458</c:v>
                </c:pt>
                <c:pt idx="1">
                  <c:v>17569.99987</c:v>
                </c:pt>
                <c:pt idx="2">
                  <c:v>6724</c:v>
                </c:pt>
                <c:pt idx="3">
                  <c:v>1170</c:v>
                </c:pt>
                <c:pt idx="4">
                  <c:v>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9B8-4C34-A3F7-D1248307263F}"/>
            </c:ext>
          </c:extLst>
        </c:ser>
        <c:ser>
          <c:idx val="10"/>
          <c:order val="6"/>
          <c:tx>
            <c:strRef>
              <c:f>'Month1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estimates'!$D$16:$H$16</c:f>
              <c:numCache>
                <c:formatCode>#,##0</c:formatCode>
                <c:ptCount val="5"/>
                <c:pt idx="0">
                  <c:v>8401.5</c:v>
                </c:pt>
                <c:pt idx="1">
                  <c:v>8461.7284550000004</c:v>
                </c:pt>
                <c:pt idx="2">
                  <c:v>3282.5</c:v>
                </c:pt>
                <c:pt idx="3">
                  <c:v>129</c:v>
                </c:pt>
                <c:pt idx="4">
                  <c:v>2409.5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B8-4C34-A3F7-D1248307263F}"/>
            </c:ext>
          </c:extLst>
        </c:ser>
        <c:ser>
          <c:idx val="11"/>
          <c:order val="7"/>
          <c:tx>
            <c:strRef>
              <c:f>'Month1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'Month1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'Month1 Published MOS estimates'!$D$17:$H$17</c:f>
              <c:numCache>
                <c:formatCode>#,##0</c:formatCode>
                <c:ptCount val="5"/>
                <c:pt idx="0">
                  <c:v>2261</c:v>
                </c:pt>
                <c:pt idx="1">
                  <c:v>3832.968805</c:v>
                </c:pt>
                <c:pt idx="2">
                  <c:v>1324.5</c:v>
                </c:pt>
                <c:pt idx="3">
                  <c:v>51</c:v>
                </c:pt>
                <c:pt idx="4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9B8-4C34-A3F7-D1248307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221761320"/>
        <c:axId val="221761712"/>
      </c:lineChart>
      <c:catAx>
        <c:axId val="221761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7617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96540205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1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44476258644"/>
          <c:w val="0.457570303712036"/>
          <c:h val="0.146452815557146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'Month1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'Month1 Published MOS estimates'!$K$5:$K$35</c:f>
              <c:numCache>
                <c:formatCode>#,##0</c:formatCode>
                <c:ptCount val="31"/>
                <c:pt idx="0">
                  <c:v>14458</c:v>
                </c:pt>
                <c:pt idx="1">
                  <c:v>9477</c:v>
                </c:pt>
                <c:pt idx="2">
                  <c:v>7326</c:v>
                </c:pt>
                <c:pt idx="3">
                  <c:v>5740</c:v>
                </c:pt>
                <c:pt idx="4">
                  <c:v>4589</c:v>
                </c:pt>
                <c:pt idx="5">
                  <c:v>3943</c:v>
                </c:pt>
                <c:pt idx="6">
                  <c:v>3313</c:v>
                </c:pt>
                <c:pt idx="7">
                  <c:v>2543</c:v>
                </c:pt>
                <c:pt idx="8">
                  <c:v>1979</c:v>
                </c:pt>
                <c:pt idx="9">
                  <c:v>1612</c:v>
                </c:pt>
                <c:pt idx="10">
                  <c:v>1150</c:v>
                </c:pt>
                <c:pt idx="11">
                  <c:v>937</c:v>
                </c:pt>
                <c:pt idx="12">
                  <c:v>495</c:v>
                </c:pt>
                <c:pt idx="13">
                  <c:v>50</c:v>
                </c:pt>
                <c:pt idx="14">
                  <c:v>-163</c:v>
                </c:pt>
                <c:pt idx="15">
                  <c:v>-1167</c:v>
                </c:pt>
                <c:pt idx="16">
                  <c:v>-1595</c:v>
                </c:pt>
                <c:pt idx="17">
                  <c:v>-2093</c:v>
                </c:pt>
                <c:pt idx="18">
                  <c:v>-3069</c:v>
                </c:pt>
                <c:pt idx="19">
                  <c:v>-3756</c:v>
                </c:pt>
                <c:pt idx="20">
                  <c:v>-4629</c:v>
                </c:pt>
                <c:pt idx="21">
                  <c:v>-5322</c:v>
                </c:pt>
                <c:pt idx="22">
                  <c:v>-6136</c:v>
                </c:pt>
                <c:pt idx="23">
                  <c:v>-6456</c:v>
                </c:pt>
                <c:pt idx="24">
                  <c:v>-7334</c:v>
                </c:pt>
                <c:pt idx="25">
                  <c:v>-7818</c:v>
                </c:pt>
                <c:pt idx="26">
                  <c:v>-8871</c:v>
                </c:pt>
                <c:pt idx="27">
                  <c:v>-9872</c:v>
                </c:pt>
                <c:pt idx="28">
                  <c:v>-10725</c:v>
                </c:pt>
                <c:pt idx="29">
                  <c:v>-12889</c:v>
                </c:pt>
                <c:pt idx="30">
                  <c:v>-20350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753-48B0-876B-518DDA461ADA}"/>
            </c:ext>
          </c:extLst>
        </c:ser>
        <c:ser>
          <c:idx val="1"/>
          <c:order val="1"/>
          <c:tx>
            <c:strRef>
              <c:f>'Month1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'Month1 Published MOS estimates'!$L$5:$L$35</c:f>
              <c:numCache>
                <c:formatCode>#,##0</c:formatCode>
                <c:ptCount val="31"/>
                <c:pt idx="0">
                  <c:v>17569.99987</c:v>
                </c:pt>
                <c:pt idx="1">
                  <c:v>9651.1257600000008</c:v>
                </c:pt>
                <c:pt idx="2">
                  <c:v>7272.33115</c:v>
                </c:pt>
                <c:pt idx="3">
                  <c:v>5786.5964700000004</c:v>
                </c:pt>
                <c:pt idx="4">
                  <c:v>5554.4882100000004</c:v>
                </c:pt>
                <c:pt idx="5">
                  <c:v>5026.6909999999998</c:v>
                </c:pt>
                <c:pt idx="6">
                  <c:v>4355.68</c:v>
                </c:pt>
                <c:pt idx="7">
                  <c:v>3907.2921099999999</c:v>
                </c:pt>
                <c:pt idx="8">
                  <c:v>3758.6455000000001</c:v>
                </c:pt>
                <c:pt idx="9">
                  <c:v>3600.70858</c:v>
                </c:pt>
                <c:pt idx="10">
                  <c:v>3403.1600600000002</c:v>
                </c:pt>
                <c:pt idx="11">
                  <c:v>3258.26269</c:v>
                </c:pt>
                <c:pt idx="12">
                  <c:v>3042.3486400000002</c:v>
                </c:pt>
                <c:pt idx="13">
                  <c:v>2791.49109</c:v>
                </c:pt>
                <c:pt idx="14">
                  <c:v>2672.4877000000001</c:v>
                </c:pt>
                <c:pt idx="15">
                  <c:v>2495.0566100000001</c:v>
                </c:pt>
                <c:pt idx="16">
                  <c:v>2453.2318500000001</c:v>
                </c:pt>
                <c:pt idx="17">
                  <c:v>2348.9497799999999</c:v>
                </c:pt>
                <c:pt idx="18">
                  <c:v>2273.00018</c:v>
                </c:pt>
                <c:pt idx="19">
                  <c:v>2067.1347500000002</c:v>
                </c:pt>
                <c:pt idx="20">
                  <c:v>1906.19723</c:v>
                </c:pt>
                <c:pt idx="21">
                  <c:v>1804.36547</c:v>
                </c:pt>
                <c:pt idx="22">
                  <c:v>1708.92346</c:v>
                </c:pt>
                <c:pt idx="23">
                  <c:v>1621.16893</c:v>
                </c:pt>
                <c:pt idx="24">
                  <c:v>1489.7579800000001</c:v>
                </c:pt>
                <c:pt idx="25">
                  <c:v>1327.9993199999999</c:v>
                </c:pt>
                <c:pt idx="26">
                  <c:v>1200.6023600000001</c:v>
                </c:pt>
                <c:pt idx="27">
                  <c:v>1077.7892300000001</c:v>
                </c:pt>
                <c:pt idx="28">
                  <c:v>830.91296999999997</c:v>
                </c:pt>
                <c:pt idx="29">
                  <c:v>664.19583999999998</c:v>
                </c:pt>
                <c:pt idx="30">
                  <c:v>-1748.0001600000001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753-48B0-876B-518DDA461ADA}"/>
            </c:ext>
          </c:extLst>
        </c:ser>
        <c:ser>
          <c:idx val="2"/>
          <c:order val="2"/>
          <c:tx>
            <c:strRef>
              <c:f>'Month1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'Month1 Published MOS estimates'!$M$5:$M$35</c:f>
              <c:numCache>
                <c:formatCode>#,##0</c:formatCode>
                <c:ptCount val="31"/>
                <c:pt idx="0">
                  <c:v>6724</c:v>
                </c:pt>
                <c:pt idx="1">
                  <c:v>3637</c:v>
                </c:pt>
                <c:pt idx="2">
                  <c:v>2928</c:v>
                </c:pt>
                <c:pt idx="3">
                  <c:v>2387</c:v>
                </c:pt>
                <c:pt idx="4">
                  <c:v>2029</c:v>
                </c:pt>
                <c:pt idx="5">
                  <c:v>1719</c:v>
                </c:pt>
                <c:pt idx="6">
                  <c:v>1499</c:v>
                </c:pt>
                <c:pt idx="7">
                  <c:v>1448</c:v>
                </c:pt>
                <c:pt idx="8">
                  <c:v>1201</c:v>
                </c:pt>
                <c:pt idx="9">
                  <c:v>1053</c:v>
                </c:pt>
                <c:pt idx="10">
                  <c:v>939</c:v>
                </c:pt>
                <c:pt idx="11">
                  <c:v>697</c:v>
                </c:pt>
                <c:pt idx="12">
                  <c:v>522</c:v>
                </c:pt>
                <c:pt idx="13">
                  <c:v>225</c:v>
                </c:pt>
                <c:pt idx="14">
                  <c:v>-27</c:v>
                </c:pt>
                <c:pt idx="15">
                  <c:v>-119</c:v>
                </c:pt>
                <c:pt idx="16">
                  <c:v>-323</c:v>
                </c:pt>
                <c:pt idx="17">
                  <c:v>-455</c:v>
                </c:pt>
                <c:pt idx="18">
                  <c:v>-574</c:v>
                </c:pt>
                <c:pt idx="19">
                  <c:v>-745</c:v>
                </c:pt>
                <c:pt idx="20">
                  <c:v>-1020</c:v>
                </c:pt>
                <c:pt idx="21">
                  <c:v>-1288</c:v>
                </c:pt>
                <c:pt idx="22">
                  <c:v>-1397</c:v>
                </c:pt>
                <c:pt idx="23">
                  <c:v>-1769</c:v>
                </c:pt>
                <c:pt idx="24">
                  <c:v>-1924</c:v>
                </c:pt>
                <c:pt idx="25">
                  <c:v>-2360</c:v>
                </c:pt>
                <c:pt idx="26">
                  <c:v>-2559</c:v>
                </c:pt>
                <c:pt idx="27">
                  <c:v>-2967</c:v>
                </c:pt>
                <c:pt idx="28">
                  <c:v>-3202</c:v>
                </c:pt>
                <c:pt idx="29">
                  <c:v>-3751</c:v>
                </c:pt>
                <c:pt idx="30">
                  <c:v>-6032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753-48B0-876B-518DDA461ADA}"/>
            </c:ext>
          </c:extLst>
        </c:ser>
        <c:ser>
          <c:idx val="3"/>
          <c:order val="3"/>
          <c:tx>
            <c:strRef>
              <c:f>'Month1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'Month1 Published MOS estimates'!$N$5:$N$35</c:f>
              <c:numCache>
                <c:formatCode>#,##0</c:formatCode>
                <c:ptCount val="31"/>
                <c:pt idx="0">
                  <c:v>1170</c:v>
                </c:pt>
                <c:pt idx="1">
                  <c:v>144</c:v>
                </c:pt>
                <c:pt idx="2">
                  <c:v>114</c:v>
                </c:pt>
                <c:pt idx="3">
                  <c:v>93</c:v>
                </c:pt>
                <c:pt idx="4">
                  <c:v>78</c:v>
                </c:pt>
                <c:pt idx="5">
                  <c:v>66</c:v>
                </c:pt>
                <c:pt idx="6">
                  <c:v>58</c:v>
                </c:pt>
                <c:pt idx="7">
                  <c:v>55</c:v>
                </c:pt>
                <c:pt idx="8">
                  <c:v>47</c:v>
                </c:pt>
                <c:pt idx="9">
                  <c:v>45</c:v>
                </c:pt>
                <c:pt idx="10">
                  <c:v>41</c:v>
                </c:pt>
                <c:pt idx="11">
                  <c:v>39</c:v>
                </c:pt>
                <c:pt idx="12">
                  <c:v>37</c:v>
                </c:pt>
                <c:pt idx="13">
                  <c:v>34</c:v>
                </c:pt>
                <c:pt idx="14">
                  <c:v>33</c:v>
                </c:pt>
                <c:pt idx="15">
                  <c:v>32</c:v>
                </c:pt>
                <c:pt idx="16">
                  <c:v>29</c:v>
                </c:pt>
                <c:pt idx="17">
                  <c:v>29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13</c:v>
                </c:pt>
                <c:pt idx="22">
                  <c:v>3</c:v>
                </c:pt>
                <c:pt idx="23">
                  <c:v>-44</c:v>
                </c:pt>
                <c:pt idx="24">
                  <c:v>-154</c:v>
                </c:pt>
                <c:pt idx="25">
                  <c:v>-228</c:v>
                </c:pt>
                <c:pt idx="26">
                  <c:v>-311</c:v>
                </c:pt>
                <c:pt idx="27">
                  <c:v>-385</c:v>
                </c:pt>
                <c:pt idx="28">
                  <c:v>-620</c:v>
                </c:pt>
                <c:pt idx="29">
                  <c:v>-1129</c:v>
                </c:pt>
                <c:pt idx="30">
                  <c:v>-7625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753-48B0-876B-518DDA461ADA}"/>
            </c:ext>
          </c:extLst>
        </c:ser>
        <c:ser>
          <c:idx val="4"/>
          <c:order val="4"/>
          <c:tx>
            <c:strRef>
              <c:f>'Month1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'Month1 Published MOS estimates'!$O$5:$O$35</c:f>
              <c:numCache>
                <c:formatCode>#,##0</c:formatCode>
                <c:ptCount val="31"/>
                <c:pt idx="0">
                  <c:v>5702</c:v>
                </c:pt>
                <c:pt idx="1">
                  <c:v>2600</c:v>
                </c:pt>
                <c:pt idx="2">
                  <c:v>2219</c:v>
                </c:pt>
                <c:pt idx="3">
                  <c:v>1779</c:v>
                </c:pt>
                <c:pt idx="4">
                  <c:v>1484</c:v>
                </c:pt>
                <c:pt idx="5">
                  <c:v>1171</c:v>
                </c:pt>
                <c:pt idx="6">
                  <c:v>1031</c:v>
                </c:pt>
                <c:pt idx="7">
                  <c:v>749</c:v>
                </c:pt>
                <c:pt idx="8">
                  <c:v>625</c:v>
                </c:pt>
                <c:pt idx="9">
                  <c:v>306</c:v>
                </c:pt>
                <c:pt idx="10">
                  <c:v>89</c:v>
                </c:pt>
                <c:pt idx="11">
                  <c:v>-25</c:v>
                </c:pt>
                <c:pt idx="12">
                  <c:v>-179</c:v>
                </c:pt>
                <c:pt idx="13">
                  <c:v>-351</c:v>
                </c:pt>
                <c:pt idx="14">
                  <c:v>-456</c:v>
                </c:pt>
                <c:pt idx="15">
                  <c:v>-518</c:v>
                </c:pt>
                <c:pt idx="16">
                  <c:v>-711</c:v>
                </c:pt>
                <c:pt idx="17">
                  <c:v>-924</c:v>
                </c:pt>
                <c:pt idx="18">
                  <c:v>-1166</c:v>
                </c:pt>
                <c:pt idx="19">
                  <c:v>-1312</c:v>
                </c:pt>
                <c:pt idx="20">
                  <c:v>-1522</c:v>
                </c:pt>
                <c:pt idx="21">
                  <c:v>-1708</c:v>
                </c:pt>
                <c:pt idx="22">
                  <c:v>-1882</c:v>
                </c:pt>
                <c:pt idx="23">
                  <c:v>-2076</c:v>
                </c:pt>
                <c:pt idx="24">
                  <c:v>-2354</c:v>
                </c:pt>
                <c:pt idx="25">
                  <c:v>-2679</c:v>
                </c:pt>
                <c:pt idx="26">
                  <c:v>-2893</c:v>
                </c:pt>
                <c:pt idx="27">
                  <c:v>-3321</c:v>
                </c:pt>
                <c:pt idx="28">
                  <c:v>-3568</c:v>
                </c:pt>
                <c:pt idx="29">
                  <c:v>-4090</c:v>
                </c:pt>
                <c:pt idx="30">
                  <c:v>-14952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53-48B0-876B-518DDA461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697584"/>
        <c:axId val="664697192"/>
      </c:lineChart>
      <c:catAx>
        <c:axId val="66469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43861184023"/>
              <c:y val="0.937435496001596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1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71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5.1810090405365994E-2"/>
              <c:y val="0.413179229789258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7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81714785653"/>
          <c:y val="0.74157265429540609"/>
          <c:w val="0.66537556138815979"/>
          <c:h val="0.14234624180749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'Month2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estimates'!$D$19:$H$19</c:f>
              <c:numCache>
                <c:formatCode>#,##0</c:formatCode>
                <c:ptCount val="5"/>
                <c:pt idx="0">
                  <c:v>-10933.5</c:v>
                </c:pt>
                <c:pt idx="1">
                  <c:v>1093.2497925</c:v>
                </c:pt>
                <c:pt idx="2">
                  <c:v>-3910</c:v>
                </c:pt>
                <c:pt idx="3">
                  <c:v>17.5</c:v>
                </c:pt>
                <c:pt idx="4">
                  <c:v>-1557.5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AF-47D2-8222-FBDCFB7C1040}"/>
            </c:ext>
          </c:extLst>
        </c:ser>
        <c:ser>
          <c:idx val="1"/>
          <c:order val="1"/>
          <c:tx>
            <c:strRef>
              <c:f>'Month2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estimates'!$D$20:$H$20</c:f>
              <c:numCache>
                <c:formatCode>#,##0</c:formatCode>
                <c:ptCount val="5"/>
                <c:pt idx="0">
                  <c:v>-19304.649999999998</c:v>
                </c:pt>
                <c:pt idx="1">
                  <c:v>-132.64988449999987</c:v>
                </c:pt>
                <c:pt idx="2">
                  <c:v>-6992.5</c:v>
                </c:pt>
                <c:pt idx="3">
                  <c:v>-692.99999999999989</c:v>
                </c:pt>
                <c:pt idx="4">
                  <c:v>-4313.7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AF-47D2-8222-FBDCFB7C1040}"/>
            </c:ext>
          </c:extLst>
        </c:ser>
        <c:ser>
          <c:idx val="2"/>
          <c:order val="2"/>
          <c:tx>
            <c:strRef>
              <c:f>'Month2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estimates'!$D$21:$H$21</c:f>
              <c:numCache>
                <c:formatCode>#,##0</c:formatCode>
                <c:ptCount val="5"/>
                <c:pt idx="0">
                  <c:v>-42677</c:v>
                </c:pt>
                <c:pt idx="1">
                  <c:v>-7309.0009399999999</c:v>
                </c:pt>
                <c:pt idx="2">
                  <c:v>-10755</c:v>
                </c:pt>
                <c:pt idx="3">
                  <c:v>-9166</c:v>
                </c:pt>
                <c:pt idx="4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AF-47D2-8222-FBDCFB7C1040}"/>
            </c:ext>
          </c:extLst>
        </c:ser>
        <c:ser>
          <c:idx val="3"/>
          <c:order val="3"/>
          <c:tx>
            <c:strRef>
              <c:f>'Month2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estimates'!$D$22:$H$22</c:f>
              <c:numCache>
                <c:formatCode>#,##0</c:formatCode>
                <c:ptCount val="5"/>
                <c:pt idx="0">
                  <c:v>-5945</c:v>
                </c:pt>
                <c:pt idx="1">
                  <c:v>2909.587085666667</c:v>
                </c:pt>
                <c:pt idx="2">
                  <c:v>-1944.4666666666667</c:v>
                </c:pt>
                <c:pt idx="3">
                  <c:v>-300.26666666666665</c:v>
                </c:pt>
                <c:pt idx="4">
                  <c:v>-366.5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4AF-47D2-8222-FBDCFB7C1040}"/>
            </c:ext>
          </c:extLst>
        </c:ser>
        <c:ser>
          <c:idx val="4"/>
          <c:order val="4"/>
          <c:tx>
            <c:strRef>
              <c:f>'Month2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estimates'!$D$26:$H$26</c:f>
              <c:numCache>
                <c:formatCode>#,##0</c:formatCode>
                <c:ptCount val="5"/>
                <c:pt idx="0">
                  <c:v>-4855</c:v>
                </c:pt>
                <c:pt idx="1">
                  <c:v>2531.4477999999999</c:v>
                </c:pt>
                <c:pt idx="2">
                  <c:v>-1796</c:v>
                </c:pt>
                <c:pt idx="3">
                  <c:v>44</c:v>
                </c:pt>
                <c:pt idx="4">
                  <c:v>-53.5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AF-47D2-8222-FBDCFB7C1040}"/>
            </c:ext>
          </c:extLst>
        </c:ser>
        <c:ser>
          <c:idx val="5"/>
          <c:order val="5"/>
          <c:tx>
            <c:strRef>
              <c:f>'Month2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estimates'!$D$15:$H$15</c:f>
              <c:numCache>
                <c:formatCode>#,##0</c:formatCode>
                <c:ptCount val="5"/>
                <c:pt idx="0">
                  <c:v>12492</c:v>
                </c:pt>
                <c:pt idx="1">
                  <c:v>9247.0002800000002</c:v>
                </c:pt>
                <c:pt idx="2">
                  <c:v>6786</c:v>
                </c:pt>
                <c:pt idx="3">
                  <c:v>462</c:v>
                </c:pt>
                <c:pt idx="4">
                  <c:v>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AF-47D2-8222-FBDCFB7C1040}"/>
            </c:ext>
          </c:extLst>
        </c:ser>
        <c:ser>
          <c:idx val="10"/>
          <c:order val="6"/>
          <c:tx>
            <c:strRef>
              <c:f>'Month2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estimates'!$D$16:$H$16</c:f>
              <c:numCache>
                <c:formatCode>#,##0</c:formatCode>
                <c:ptCount val="5"/>
                <c:pt idx="0">
                  <c:v>7128.7999999999956</c:v>
                </c:pt>
                <c:pt idx="1">
                  <c:v>8088.5495704999994</c:v>
                </c:pt>
                <c:pt idx="2">
                  <c:v>2538.3999999999978</c:v>
                </c:pt>
                <c:pt idx="3">
                  <c:v>153.64999999999981</c:v>
                </c:pt>
                <c:pt idx="4">
                  <c:v>2772.9499999999975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AF-47D2-8222-FBDCFB7C1040}"/>
            </c:ext>
          </c:extLst>
        </c:ser>
        <c:ser>
          <c:idx val="11"/>
          <c:order val="7"/>
          <c:tx>
            <c:strRef>
              <c:f>'Month2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'Month2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'Month2 Published MOS estimates'!$D$17:$H$17</c:f>
              <c:numCache>
                <c:formatCode>#,##0</c:formatCode>
                <c:ptCount val="5"/>
                <c:pt idx="0">
                  <c:v>92.25</c:v>
                </c:pt>
                <c:pt idx="1">
                  <c:v>3996.4822300000001</c:v>
                </c:pt>
                <c:pt idx="2">
                  <c:v>-156.75</c:v>
                </c:pt>
                <c:pt idx="3">
                  <c:v>69</c:v>
                </c:pt>
                <c:pt idx="4">
                  <c:v>1180.75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AF-47D2-8222-FBDCFB7C1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698760"/>
        <c:axId val="664698368"/>
      </c:lineChart>
      <c:catAx>
        <c:axId val="66469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83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8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'Month2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'Month2 Published MOS estimates'!$K$5:$K$35</c:f>
              <c:numCache>
                <c:formatCode>#,##0</c:formatCode>
                <c:ptCount val="31"/>
                <c:pt idx="0">
                  <c:v>12492</c:v>
                </c:pt>
                <c:pt idx="1">
                  <c:v>7748</c:v>
                </c:pt>
                <c:pt idx="2">
                  <c:v>6372</c:v>
                </c:pt>
                <c:pt idx="3">
                  <c:v>5392</c:v>
                </c:pt>
                <c:pt idx="4">
                  <c:v>3687</c:v>
                </c:pt>
                <c:pt idx="5">
                  <c:v>2262</c:v>
                </c:pt>
                <c:pt idx="6">
                  <c:v>906</c:v>
                </c:pt>
                <c:pt idx="7">
                  <c:v>254</c:v>
                </c:pt>
                <c:pt idx="8">
                  <c:v>-393</c:v>
                </c:pt>
                <c:pt idx="9">
                  <c:v>-885</c:v>
                </c:pt>
                <c:pt idx="10">
                  <c:v>-1868</c:v>
                </c:pt>
                <c:pt idx="11">
                  <c:v>-2639</c:v>
                </c:pt>
                <c:pt idx="12">
                  <c:v>-3170</c:v>
                </c:pt>
                <c:pt idx="13">
                  <c:v>-4218</c:v>
                </c:pt>
                <c:pt idx="14">
                  <c:v>-4735</c:v>
                </c:pt>
                <c:pt idx="15">
                  <c:v>-4975</c:v>
                </c:pt>
                <c:pt idx="16">
                  <c:v>-5791</c:v>
                </c:pt>
                <c:pt idx="17">
                  <c:v>-6915</c:v>
                </c:pt>
                <c:pt idx="18">
                  <c:v>-7718</c:v>
                </c:pt>
                <c:pt idx="19">
                  <c:v>-8710</c:v>
                </c:pt>
                <c:pt idx="20">
                  <c:v>-9587</c:v>
                </c:pt>
                <c:pt idx="21">
                  <c:v>-10527</c:v>
                </c:pt>
                <c:pt idx="22">
                  <c:v>-11069</c:v>
                </c:pt>
                <c:pt idx="23">
                  <c:v>-11744</c:v>
                </c:pt>
                <c:pt idx="24">
                  <c:v>-12430</c:v>
                </c:pt>
                <c:pt idx="25">
                  <c:v>-14040</c:v>
                </c:pt>
                <c:pt idx="26">
                  <c:v>-15087</c:v>
                </c:pt>
                <c:pt idx="27">
                  <c:v>-17521</c:v>
                </c:pt>
                <c:pt idx="28">
                  <c:v>-20764</c:v>
                </c:pt>
                <c:pt idx="29">
                  <c:v>-42677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B9C-4EB0-B9ED-F1DAC3DE3B62}"/>
            </c:ext>
          </c:extLst>
        </c:ser>
        <c:ser>
          <c:idx val="1"/>
          <c:order val="1"/>
          <c:tx>
            <c:strRef>
              <c:f>'Month2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'Month2 Published MOS estimates'!$L$5:$L$35</c:f>
              <c:numCache>
                <c:formatCode>#,##0</c:formatCode>
                <c:ptCount val="31"/>
                <c:pt idx="0">
                  <c:v>9247.0002800000002</c:v>
                </c:pt>
                <c:pt idx="1">
                  <c:v>8205.7275499999996</c:v>
                </c:pt>
                <c:pt idx="2">
                  <c:v>7945.3320400000002</c:v>
                </c:pt>
                <c:pt idx="3">
                  <c:v>7612.2881100000004</c:v>
                </c:pt>
                <c:pt idx="4">
                  <c:v>7398.0199199999997</c:v>
                </c:pt>
                <c:pt idx="5">
                  <c:v>6707.0003900000002</c:v>
                </c:pt>
                <c:pt idx="6">
                  <c:v>4921.7852899999998</c:v>
                </c:pt>
                <c:pt idx="7">
                  <c:v>4037.0664099999999</c:v>
                </c:pt>
                <c:pt idx="8">
                  <c:v>3874.7296900000001</c:v>
                </c:pt>
                <c:pt idx="9">
                  <c:v>3656.8811000000001</c:v>
                </c:pt>
                <c:pt idx="10">
                  <c:v>3319.0004199999998</c:v>
                </c:pt>
                <c:pt idx="11">
                  <c:v>3154.8401899999999</c:v>
                </c:pt>
                <c:pt idx="12">
                  <c:v>2882.15407</c:v>
                </c:pt>
                <c:pt idx="13">
                  <c:v>2702.32861</c:v>
                </c:pt>
                <c:pt idx="14">
                  <c:v>2597.88636</c:v>
                </c:pt>
                <c:pt idx="15">
                  <c:v>2465.0092399999999</c:v>
                </c:pt>
                <c:pt idx="16">
                  <c:v>2277.9892500000001</c:v>
                </c:pt>
                <c:pt idx="17">
                  <c:v>2054.7358100000001</c:v>
                </c:pt>
                <c:pt idx="18">
                  <c:v>1749.4283</c:v>
                </c:pt>
                <c:pt idx="19">
                  <c:v>1657.2360699999999</c:v>
                </c:pt>
                <c:pt idx="20">
                  <c:v>1558.1170400000001</c:v>
                </c:pt>
                <c:pt idx="21">
                  <c:v>1289.0004899999999</c:v>
                </c:pt>
                <c:pt idx="22">
                  <c:v>1027.99956</c:v>
                </c:pt>
                <c:pt idx="23">
                  <c:v>931.58646999999996</c:v>
                </c:pt>
                <c:pt idx="24">
                  <c:v>787.49761000000001</c:v>
                </c:pt>
                <c:pt idx="25">
                  <c:v>409.99964</c:v>
                </c:pt>
                <c:pt idx="26">
                  <c:v>322.97345000000001</c:v>
                </c:pt>
                <c:pt idx="27">
                  <c:v>242.99967000000001</c:v>
                </c:pt>
                <c:pt idx="28">
                  <c:v>-439.99952000000002</c:v>
                </c:pt>
                <c:pt idx="29">
                  <c:v>-7309.0009399999999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B9C-4EB0-B9ED-F1DAC3DE3B62}"/>
            </c:ext>
          </c:extLst>
        </c:ser>
        <c:ser>
          <c:idx val="2"/>
          <c:order val="2"/>
          <c:tx>
            <c:strRef>
              <c:f>'Month2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'Month2 Published MOS estimates'!$M$5:$M$35</c:f>
              <c:numCache>
                <c:formatCode>#,##0</c:formatCode>
                <c:ptCount val="31"/>
                <c:pt idx="0">
                  <c:v>6786</c:v>
                </c:pt>
                <c:pt idx="1">
                  <c:v>2848</c:v>
                </c:pt>
                <c:pt idx="2">
                  <c:v>2160</c:v>
                </c:pt>
                <c:pt idx="3">
                  <c:v>1837</c:v>
                </c:pt>
                <c:pt idx="4">
                  <c:v>1610</c:v>
                </c:pt>
                <c:pt idx="5">
                  <c:v>892</c:v>
                </c:pt>
                <c:pt idx="6">
                  <c:v>581</c:v>
                </c:pt>
                <c:pt idx="7">
                  <c:v>-97</c:v>
                </c:pt>
                <c:pt idx="8">
                  <c:v>-336</c:v>
                </c:pt>
                <c:pt idx="9">
                  <c:v>-533</c:v>
                </c:pt>
                <c:pt idx="10">
                  <c:v>-753</c:v>
                </c:pt>
                <c:pt idx="11">
                  <c:v>-962</c:v>
                </c:pt>
                <c:pt idx="12">
                  <c:v>-1143</c:v>
                </c:pt>
                <c:pt idx="13">
                  <c:v>-1541</c:v>
                </c:pt>
                <c:pt idx="14">
                  <c:v>-1672</c:v>
                </c:pt>
                <c:pt idx="15">
                  <c:v>-1920</c:v>
                </c:pt>
                <c:pt idx="16">
                  <c:v>-2050</c:v>
                </c:pt>
                <c:pt idx="17">
                  <c:v>-2352</c:v>
                </c:pt>
                <c:pt idx="18">
                  <c:v>-2781</c:v>
                </c:pt>
                <c:pt idx="19">
                  <c:v>-3018</c:v>
                </c:pt>
                <c:pt idx="20">
                  <c:v>-3211</c:v>
                </c:pt>
                <c:pt idx="21">
                  <c:v>-3742</c:v>
                </c:pt>
                <c:pt idx="22">
                  <c:v>-3966</c:v>
                </c:pt>
                <c:pt idx="23">
                  <c:v>-4203</c:v>
                </c:pt>
                <c:pt idx="24">
                  <c:v>-4685</c:v>
                </c:pt>
                <c:pt idx="25">
                  <c:v>-5267</c:v>
                </c:pt>
                <c:pt idx="26">
                  <c:v>-6135</c:v>
                </c:pt>
                <c:pt idx="27">
                  <c:v>-6668</c:v>
                </c:pt>
                <c:pt idx="28">
                  <c:v>-7258</c:v>
                </c:pt>
                <c:pt idx="29">
                  <c:v>-10755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B9C-4EB0-B9ED-F1DAC3DE3B62}"/>
            </c:ext>
          </c:extLst>
        </c:ser>
        <c:ser>
          <c:idx val="3"/>
          <c:order val="3"/>
          <c:tx>
            <c:strRef>
              <c:f>'Month2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'Month2 Published MOS estimates'!$N$5:$N$35</c:f>
              <c:numCache>
                <c:formatCode>#,##0</c:formatCode>
                <c:ptCount val="31"/>
                <c:pt idx="0">
                  <c:v>462</c:v>
                </c:pt>
                <c:pt idx="1">
                  <c:v>182</c:v>
                </c:pt>
                <c:pt idx="2">
                  <c:v>119</c:v>
                </c:pt>
                <c:pt idx="3">
                  <c:v>103</c:v>
                </c:pt>
                <c:pt idx="4">
                  <c:v>92</c:v>
                </c:pt>
                <c:pt idx="5">
                  <c:v>87</c:v>
                </c:pt>
                <c:pt idx="6">
                  <c:v>75</c:v>
                </c:pt>
                <c:pt idx="7">
                  <c:v>70</c:v>
                </c:pt>
                <c:pt idx="8">
                  <c:v>66</c:v>
                </c:pt>
                <c:pt idx="9">
                  <c:v>62</c:v>
                </c:pt>
                <c:pt idx="10">
                  <c:v>56</c:v>
                </c:pt>
                <c:pt idx="11">
                  <c:v>54</c:v>
                </c:pt>
                <c:pt idx="12">
                  <c:v>51</c:v>
                </c:pt>
                <c:pt idx="13">
                  <c:v>48</c:v>
                </c:pt>
                <c:pt idx="14">
                  <c:v>46</c:v>
                </c:pt>
                <c:pt idx="15">
                  <c:v>42</c:v>
                </c:pt>
                <c:pt idx="16">
                  <c:v>39</c:v>
                </c:pt>
                <c:pt idx="17">
                  <c:v>35</c:v>
                </c:pt>
                <c:pt idx="18">
                  <c:v>30</c:v>
                </c:pt>
                <c:pt idx="19">
                  <c:v>24</c:v>
                </c:pt>
                <c:pt idx="20">
                  <c:v>22</c:v>
                </c:pt>
                <c:pt idx="21">
                  <c:v>19</c:v>
                </c:pt>
                <c:pt idx="22">
                  <c:v>17</c:v>
                </c:pt>
                <c:pt idx="23">
                  <c:v>8</c:v>
                </c:pt>
                <c:pt idx="24">
                  <c:v>-33</c:v>
                </c:pt>
                <c:pt idx="25">
                  <c:v>-111</c:v>
                </c:pt>
                <c:pt idx="26">
                  <c:v>-183</c:v>
                </c:pt>
                <c:pt idx="27">
                  <c:v>-352</c:v>
                </c:pt>
                <c:pt idx="28">
                  <c:v>-972</c:v>
                </c:pt>
                <c:pt idx="29">
                  <c:v>-9166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B9C-4EB0-B9ED-F1DAC3DE3B62}"/>
            </c:ext>
          </c:extLst>
        </c:ser>
        <c:ser>
          <c:idx val="4"/>
          <c:order val="4"/>
          <c:tx>
            <c:strRef>
              <c:f>'Month2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'Month2 Published MOS estimates'!$O$5:$O$35</c:f>
              <c:numCache>
                <c:formatCode>#,##0</c:formatCode>
                <c:ptCount val="31"/>
                <c:pt idx="0">
                  <c:v>4607</c:v>
                </c:pt>
                <c:pt idx="1">
                  <c:v>3191</c:v>
                </c:pt>
                <c:pt idx="2">
                  <c:v>2262</c:v>
                </c:pt>
                <c:pt idx="3">
                  <c:v>1898</c:v>
                </c:pt>
                <c:pt idx="4">
                  <c:v>1582</c:v>
                </c:pt>
                <c:pt idx="5">
                  <c:v>1479</c:v>
                </c:pt>
                <c:pt idx="6">
                  <c:v>1323</c:v>
                </c:pt>
                <c:pt idx="7">
                  <c:v>1240</c:v>
                </c:pt>
                <c:pt idx="8">
                  <c:v>1003</c:v>
                </c:pt>
                <c:pt idx="9">
                  <c:v>883</c:v>
                </c:pt>
                <c:pt idx="10">
                  <c:v>610</c:v>
                </c:pt>
                <c:pt idx="11">
                  <c:v>441</c:v>
                </c:pt>
                <c:pt idx="12">
                  <c:v>335</c:v>
                </c:pt>
                <c:pt idx="13">
                  <c:v>179</c:v>
                </c:pt>
                <c:pt idx="14">
                  <c:v>35</c:v>
                </c:pt>
                <c:pt idx="15">
                  <c:v>-142</c:v>
                </c:pt>
                <c:pt idx="16">
                  <c:v>-211</c:v>
                </c:pt>
                <c:pt idx="17">
                  <c:v>-464</c:v>
                </c:pt>
                <c:pt idx="18">
                  <c:v>-719</c:v>
                </c:pt>
                <c:pt idx="19">
                  <c:v>-908</c:v>
                </c:pt>
                <c:pt idx="20">
                  <c:v>-1076</c:v>
                </c:pt>
                <c:pt idx="21">
                  <c:v>-1439</c:v>
                </c:pt>
                <c:pt idx="22">
                  <c:v>-1597</c:v>
                </c:pt>
                <c:pt idx="23">
                  <c:v>-1830</c:v>
                </c:pt>
                <c:pt idx="24">
                  <c:v>-2006</c:v>
                </c:pt>
                <c:pt idx="25">
                  <c:v>-2413</c:v>
                </c:pt>
                <c:pt idx="26">
                  <c:v>-3007</c:v>
                </c:pt>
                <c:pt idx="27">
                  <c:v>-3613</c:v>
                </c:pt>
                <c:pt idx="28">
                  <c:v>-4887</c:v>
                </c:pt>
                <c:pt idx="29">
                  <c:v>-7751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B9C-4EB0-B9ED-F1DAC3DE3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0328"/>
        <c:axId val="664699936"/>
      </c:lineChart>
      <c:catAx>
        <c:axId val="664700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93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64699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'Month3 Published MOS estimates'!$C$19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estimates'!$D$19:$H$19</c:f>
              <c:numCache>
                <c:formatCode>#,##0</c:formatCode>
                <c:ptCount val="5"/>
                <c:pt idx="0">
                  <c:v>-7918</c:v>
                </c:pt>
                <c:pt idx="1">
                  <c:v>3812.9902499999998</c:v>
                </c:pt>
                <c:pt idx="2">
                  <c:v>-1739.5</c:v>
                </c:pt>
                <c:pt idx="3">
                  <c:v>15</c:v>
                </c:pt>
                <c:pt idx="4">
                  <c:v>-1245.5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C8-4EC1-9FA9-2ABCB7656060}"/>
            </c:ext>
          </c:extLst>
        </c:ser>
        <c:ser>
          <c:idx val="1"/>
          <c:order val="1"/>
          <c:tx>
            <c:strRef>
              <c:f>'Month3 Published MOS estimates'!$C$20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estimates'!$D$20:$H$20</c:f>
              <c:numCache>
                <c:formatCode>#,##0</c:formatCode>
                <c:ptCount val="5"/>
                <c:pt idx="0">
                  <c:v>-12073</c:v>
                </c:pt>
                <c:pt idx="1">
                  <c:v>2215.1523050000001</c:v>
                </c:pt>
                <c:pt idx="2">
                  <c:v>-3962.5</c:v>
                </c:pt>
                <c:pt idx="3">
                  <c:v>-355.5</c:v>
                </c:pt>
                <c:pt idx="4">
                  <c:v>-3123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8-4EC1-9FA9-2ABCB7656060}"/>
            </c:ext>
          </c:extLst>
        </c:ser>
        <c:ser>
          <c:idx val="2"/>
          <c:order val="2"/>
          <c:tx>
            <c:strRef>
              <c:f>'Month3 Published MOS estimates'!$C$21</c:f>
              <c:strCache>
                <c:ptCount val="1"/>
                <c:pt idx="0">
                  <c:v>Minimum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estimates'!$D$21:$H$21</c:f>
              <c:numCache>
                <c:formatCode>#,##0</c:formatCode>
                <c:ptCount val="5"/>
                <c:pt idx="0">
                  <c:v>-23970</c:v>
                </c:pt>
                <c:pt idx="1">
                  <c:v>-2035.3320200000001</c:v>
                </c:pt>
                <c:pt idx="2">
                  <c:v>-8957</c:v>
                </c:pt>
                <c:pt idx="3">
                  <c:v>-2430</c:v>
                </c:pt>
                <c:pt idx="4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C8-4EC1-9FA9-2ABCB7656060}"/>
            </c:ext>
          </c:extLst>
        </c:ser>
        <c:ser>
          <c:idx val="3"/>
          <c:order val="3"/>
          <c:tx>
            <c:strRef>
              <c:f>'Month3 Published MOS estimates'!$C$22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estimates'!$D$22:$H$22</c:f>
              <c:numCache>
                <c:formatCode>#,##0</c:formatCode>
                <c:ptCount val="5"/>
                <c:pt idx="0">
                  <c:v>-2919.8709677419356</c:v>
                </c:pt>
                <c:pt idx="1">
                  <c:v>5301.2223561290321</c:v>
                </c:pt>
                <c:pt idx="2">
                  <c:v>360.93548387096774</c:v>
                </c:pt>
                <c:pt idx="3">
                  <c:v>-64.064516129032256</c:v>
                </c:pt>
                <c:pt idx="4">
                  <c:v>-626.77419354838707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C8-4EC1-9FA9-2ABCB7656060}"/>
            </c:ext>
          </c:extLst>
        </c:ser>
        <c:ser>
          <c:idx val="4"/>
          <c:order val="4"/>
          <c:tx>
            <c:strRef>
              <c:f>'Month3 Published MOS estimates'!$C$26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estimates'!$D$26:$H$26</c:f>
              <c:numCache>
                <c:formatCode>#,##0</c:formatCode>
                <c:ptCount val="5"/>
                <c:pt idx="0">
                  <c:v>-2858</c:v>
                </c:pt>
                <c:pt idx="1">
                  <c:v>4994.9998999999998</c:v>
                </c:pt>
                <c:pt idx="2">
                  <c:v>359</c:v>
                </c:pt>
                <c:pt idx="3">
                  <c:v>42</c:v>
                </c:pt>
                <c:pt idx="4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C8-4EC1-9FA9-2ABCB7656060}"/>
            </c:ext>
          </c:extLst>
        </c:ser>
        <c:ser>
          <c:idx val="5"/>
          <c:order val="5"/>
          <c:tx>
            <c:strRef>
              <c:f>'Month3 Published MOS estimates'!$C$15</c:f>
              <c:strCache>
                <c:ptCount val="1"/>
                <c:pt idx="0">
                  <c:v>Maximum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estimates'!$D$15:$H$15</c:f>
              <c:numCache>
                <c:formatCode>#,##0</c:formatCode>
                <c:ptCount val="5"/>
                <c:pt idx="0">
                  <c:v>13912</c:v>
                </c:pt>
                <c:pt idx="1">
                  <c:v>16395.000199999999</c:v>
                </c:pt>
                <c:pt idx="2">
                  <c:v>8978</c:v>
                </c:pt>
                <c:pt idx="3">
                  <c:v>239</c:v>
                </c:pt>
                <c:pt idx="4">
                  <c:v>4824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C8-4EC1-9FA9-2ABCB7656060}"/>
            </c:ext>
          </c:extLst>
        </c:ser>
        <c:ser>
          <c:idx val="10"/>
          <c:order val="6"/>
          <c:tx>
            <c:strRef>
              <c:f>'Month3 Published MOS estimates'!$C$16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estimates'!$D$16:$H$16</c:f>
              <c:numCache>
                <c:formatCode>#,##0</c:formatCode>
                <c:ptCount val="5"/>
                <c:pt idx="0">
                  <c:v>8192</c:v>
                </c:pt>
                <c:pt idx="1">
                  <c:v>8682.7744949999997</c:v>
                </c:pt>
                <c:pt idx="2">
                  <c:v>4710</c:v>
                </c:pt>
                <c:pt idx="3">
                  <c:v>120</c:v>
                </c:pt>
                <c:pt idx="4">
                  <c:v>2858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C8-4EC1-9FA9-2ABCB7656060}"/>
            </c:ext>
          </c:extLst>
        </c:ser>
        <c:ser>
          <c:idx val="11"/>
          <c:order val="7"/>
          <c:tx>
            <c:strRef>
              <c:f>'Month3 Published MOS estimates'!$C$17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'Month3 Published MOS estimates'!$D$4:$H$4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'Month3 Published MOS estimates'!$D$17:$H$17</c:f>
              <c:numCache>
                <c:formatCode>#,##0</c:formatCode>
                <c:ptCount val="5"/>
                <c:pt idx="0">
                  <c:v>1609.5</c:v>
                </c:pt>
                <c:pt idx="1">
                  <c:v>6370.7641199999998</c:v>
                </c:pt>
                <c:pt idx="2">
                  <c:v>2201.5</c:v>
                </c:pt>
                <c:pt idx="3">
                  <c:v>68.5</c:v>
                </c:pt>
                <c:pt idx="4">
                  <c:v>1362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C8-4EC1-9FA9-2ABCB7656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64700720"/>
        <c:axId val="664699544"/>
      </c:lineChart>
      <c:catAx>
        <c:axId val="66470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699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469954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0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318423256413844"/>
          <c:y val="3.6007985958224513E-2"/>
          <c:w val="0.80786945788199216"/>
          <c:h val="0.89810635076692946"/>
        </c:manualLayout>
      </c:layout>
      <c:lineChart>
        <c:grouping val="standard"/>
        <c:varyColors val="0"/>
        <c:ser>
          <c:idx val="0"/>
          <c:order val="0"/>
          <c:tx>
            <c:strRef>
              <c:f>'Month3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val>
            <c:numRef>
              <c:f>'Month3 Published MOS estimates'!$K$5:$K$35</c:f>
              <c:numCache>
                <c:formatCode>#,##0</c:formatCode>
                <c:ptCount val="31"/>
                <c:pt idx="0">
                  <c:v>13912</c:v>
                </c:pt>
                <c:pt idx="1">
                  <c:v>10070</c:v>
                </c:pt>
                <c:pt idx="2">
                  <c:v>6314</c:v>
                </c:pt>
                <c:pt idx="3">
                  <c:v>5588</c:v>
                </c:pt>
                <c:pt idx="4">
                  <c:v>4456</c:v>
                </c:pt>
                <c:pt idx="5">
                  <c:v>3500</c:v>
                </c:pt>
                <c:pt idx="6">
                  <c:v>2823</c:v>
                </c:pt>
                <c:pt idx="7">
                  <c:v>1999</c:v>
                </c:pt>
                <c:pt idx="8">
                  <c:v>1220</c:v>
                </c:pt>
                <c:pt idx="9">
                  <c:v>663</c:v>
                </c:pt>
                <c:pt idx="10">
                  <c:v>178</c:v>
                </c:pt>
                <c:pt idx="11">
                  <c:v>-484</c:v>
                </c:pt>
                <c:pt idx="12">
                  <c:v>-1274</c:v>
                </c:pt>
                <c:pt idx="13">
                  <c:v>-1577</c:v>
                </c:pt>
                <c:pt idx="14">
                  <c:v>-1938</c:v>
                </c:pt>
                <c:pt idx="15">
                  <c:v>-2858</c:v>
                </c:pt>
                <c:pt idx="16">
                  <c:v>-3387</c:v>
                </c:pt>
                <c:pt idx="17">
                  <c:v>-3911</c:v>
                </c:pt>
                <c:pt idx="18">
                  <c:v>-4488</c:v>
                </c:pt>
                <c:pt idx="19">
                  <c:v>-5262</c:v>
                </c:pt>
                <c:pt idx="20">
                  <c:v>-5905</c:v>
                </c:pt>
                <c:pt idx="21">
                  <c:v>-6633</c:v>
                </c:pt>
                <c:pt idx="22">
                  <c:v>-7564</c:v>
                </c:pt>
                <c:pt idx="23">
                  <c:v>-8272</c:v>
                </c:pt>
                <c:pt idx="24">
                  <c:v>-8877</c:v>
                </c:pt>
                <c:pt idx="25">
                  <c:v>-9585</c:v>
                </c:pt>
                <c:pt idx="26">
                  <c:v>-10419</c:v>
                </c:pt>
                <c:pt idx="27">
                  <c:v>-10689</c:v>
                </c:pt>
                <c:pt idx="28">
                  <c:v>-11748</c:v>
                </c:pt>
                <c:pt idx="29">
                  <c:v>-12398</c:v>
                </c:pt>
                <c:pt idx="30">
                  <c:v>-23970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DB6-4FC8-BF53-AE743684EB0D}"/>
            </c:ext>
          </c:extLst>
        </c:ser>
        <c:ser>
          <c:idx val="1"/>
          <c:order val="1"/>
          <c:tx>
            <c:strRef>
              <c:f>'Month3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'Month3 Published MOS estimates'!$L$5:$L$35</c:f>
              <c:numCache>
                <c:formatCode>#,##0</c:formatCode>
                <c:ptCount val="31"/>
                <c:pt idx="0">
                  <c:v>16395.000199999999</c:v>
                </c:pt>
                <c:pt idx="1">
                  <c:v>9046.3806800000002</c:v>
                </c:pt>
                <c:pt idx="2">
                  <c:v>8319.1683099999991</c:v>
                </c:pt>
                <c:pt idx="3">
                  <c:v>7830.0000799999998</c:v>
                </c:pt>
                <c:pt idx="4">
                  <c:v>7611.5806300000004</c:v>
                </c:pt>
                <c:pt idx="5">
                  <c:v>6951.7627400000001</c:v>
                </c:pt>
                <c:pt idx="6">
                  <c:v>6834.9998800000003</c:v>
                </c:pt>
                <c:pt idx="7">
                  <c:v>6464.2504499999995</c:v>
                </c:pt>
                <c:pt idx="8">
                  <c:v>6277.2777900000001</c:v>
                </c:pt>
                <c:pt idx="9">
                  <c:v>6175.5469000000003</c:v>
                </c:pt>
                <c:pt idx="10">
                  <c:v>5857.89624</c:v>
                </c:pt>
                <c:pt idx="11">
                  <c:v>5753.0000499999996</c:v>
                </c:pt>
                <c:pt idx="12">
                  <c:v>5601.0001899999997</c:v>
                </c:pt>
                <c:pt idx="13">
                  <c:v>5473.9081800000004</c:v>
                </c:pt>
                <c:pt idx="14">
                  <c:v>5275.7379000000001</c:v>
                </c:pt>
                <c:pt idx="15">
                  <c:v>4994.9998999999998</c:v>
                </c:pt>
                <c:pt idx="16">
                  <c:v>4869.0003900000002</c:v>
                </c:pt>
                <c:pt idx="17">
                  <c:v>4710.3285100000003</c:v>
                </c:pt>
                <c:pt idx="18">
                  <c:v>4618.0001499999998</c:v>
                </c:pt>
                <c:pt idx="19">
                  <c:v>4402.5790999999999</c:v>
                </c:pt>
                <c:pt idx="20">
                  <c:v>4336.3373600000004</c:v>
                </c:pt>
                <c:pt idx="21">
                  <c:v>4088.9313000000002</c:v>
                </c:pt>
                <c:pt idx="22">
                  <c:v>3987.99953</c:v>
                </c:pt>
                <c:pt idx="23">
                  <c:v>3637.9809700000001</c:v>
                </c:pt>
                <c:pt idx="24">
                  <c:v>3302.0003499999998</c:v>
                </c:pt>
                <c:pt idx="25">
                  <c:v>3187.1285800000001</c:v>
                </c:pt>
                <c:pt idx="26">
                  <c:v>3122.1970700000002</c:v>
                </c:pt>
                <c:pt idx="27">
                  <c:v>2817.9270200000001</c:v>
                </c:pt>
                <c:pt idx="28">
                  <c:v>2473.0000300000002</c:v>
                </c:pt>
                <c:pt idx="29">
                  <c:v>1957.30458</c:v>
                </c:pt>
                <c:pt idx="30">
                  <c:v>-2035.3320200000001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DB6-4FC8-BF53-AE743684EB0D}"/>
            </c:ext>
          </c:extLst>
        </c:ser>
        <c:ser>
          <c:idx val="2"/>
          <c:order val="2"/>
          <c:tx>
            <c:strRef>
              <c:f>'Month3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'Month3 Published MOS estimates'!$M$5:$M$35</c:f>
              <c:numCache>
                <c:formatCode>#,##0</c:formatCode>
                <c:ptCount val="31"/>
                <c:pt idx="0">
                  <c:v>8978</c:v>
                </c:pt>
                <c:pt idx="1">
                  <c:v>5130</c:v>
                </c:pt>
                <c:pt idx="2">
                  <c:v>4290</c:v>
                </c:pt>
                <c:pt idx="3">
                  <c:v>4100</c:v>
                </c:pt>
                <c:pt idx="4">
                  <c:v>3916</c:v>
                </c:pt>
                <c:pt idx="5">
                  <c:v>3254</c:v>
                </c:pt>
                <c:pt idx="6">
                  <c:v>2875</c:v>
                </c:pt>
                <c:pt idx="7">
                  <c:v>2333</c:v>
                </c:pt>
                <c:pt idx="8">
                  <c:v>2070</c:v>
                </c:pt>
                <c:pt idx="9">
                  <c:v>1932</c:v>
                </c:pt>
                <c:pt idx="10">
                  <c:v>1686</c:v>
                </c:pt>
                <c:pt idx="11">
                  <c:v>1385</c:v>
                </c:pt>
                <c:pt idx="12">
                  <c:v>1161</c:v>
                </c:pt>
                <c:pt idx="13">
                  <c:v>793</c:v>
                </c:pt>
                <c:pt idx="14">
                  <c:v>487</c:v>
                </c:pt>
                <c:pt idx="15">
                  <c:v>359</c:v>
                </c:pt>
                <c:pt idx="16">
                  <c:v>122</c:v>
                </c:pt>
                <c:pt idx="17">
                  <c:v>-119</c:v>
                </c:pt>
                <c:pt idx="18">
                  <c:v>-298</c:v>
                </c:pt>
                <c:pt idx="19">
                  <c:v>-601</c:v>
                </c:pt>
                <c:pt idx="20">
                  <c:v>-876</c:v>
                </c:pt>
                <c:pt idx="21">
                  <c:v>-1364</c:v>
                </c:pt>
                <c:pt idx="22">
                  <c:v>-1555</c:v>
                </c:pt>
                <c:pt idx="23">
                  <c:v>-1924</c:v>
                </c:pt>
                <c:pt idx="24">
                  <c:v>-2136</c:v>
                </c:pt>
                <c:pt idx="25">
                  <c:v>-2366</c:v>
                </c:pt>
                <c:pt idx="26">
                  <c:v>-2657</c:v>
                </c:pt>
                <c:pt idx="27">
                  <c:v>-2904</c:v>
                </c:pt>
                <c:pt idx="28">
                  <c:v>-3569</c:v>
                </c:pt>
                <c:pt idx="29">
                  <c:v>-4356</c:v>
                </c:pt>
                <c:pt idx="30">
                  <c:v>-8957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DB6-4FC8-BF53-AE743684EB0D}"/>
            </c:ext>
          </c:extLst>
        </c:ser>
        <c:ser>
          <c:idx val="3"/>
          <c:order val="3"/>
          <c:tx>
            <c:strRef>
              <c:f>'Month3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'Month3 Published MOS estimates'!$N$5:$N$35</c:f>
              <c:numCache>
                <c:formatCode>#,##0</c:formatCode>
                <c:ptCount val="31"/>
                <c:pt idx="0">
                  <c:v>239</c:v>
                </c:pt>
                <c:pt idx="1">
                  <c:v>134</c:v>
                </c:pt>
                <c:pt idx="2">
                  <c:v>106</c:v>
                </c:pt>
                <c:pt idx="3">
                  <c:v>99</c:v>
                </c:pt>
                <c:pt idx="4">
                  <c:v>91</c:v>
                </c:pt>
                <c:pt idx="5">
                  <c:v>85</c:v>
                </c:pt>
                <c:pt idx="6">
                  <c:v>76</c:v>
                </c:pt>
                <c:pt idx="7">
                  <c:v>70</c:v>
                </c:pt>
                <c:pt idx="8">
                  <c:v>67</c:v>
                </c:pt>
                <c:pt idx="9">
                  <c:v>62</c:v>
                </c:pt>
                <c:pt idx="10">
                  <c:v>54</c:v>
                </c:pt>
                <c:pt idx="11">
                  <c:v>51</c:v>
                </c:pt>
                <c:pt idx="12">
                  <c:v>47</c:v>
                </c:pt>
                <c:pt idx="13">
                  <c:v>46</c:v>
                </c:pt>
                <c:pt idx="14">
                  <c:v>44</c:v>
                </c:pt>
                <c:pt idx="15">
                  <c:v>42</c:v>
                </c:pt>
                <c:pt idx="16">
                  <c:v>41</c:v>
                </c:pt>
                <c:pt idx="17">
                  <c:v>40</c:v>
                </c:pt>
                <c:pt idx="18">
                  <c:v>38</c:v>
                </c:pt>
                <c:pt idx="19">
                  <c:v>34</c:v>
                </c:pt>
                <c:pt idx="20">
                  <c:v>28</c:v>
                </c:pt>
                <c:pt idx="21">
                  <c:v>23</c:v>
                </c:pt>
                <c:pt idx="22">
                  <c:v>20</c:v>
                </c:pt>
                <c:pt idx="23">
                  <c:v>10</c:v>
                </c:pt>
                <c:pt idx="24">
                  <c:v>-20</c:v>
                </c:pt>
                <c:pt idx="25">
                  <c:v>-35</c:v>
                </c:pt>
                <c:pt idx="26">
                  <c:v>-155</c:v>
                </c:pt>
                <c:pt idx="27">
                  <c:v>-182</c:v>
                </c:pt>
                <c:pt idx="28">
                  <c:v>-290</c:v>
                </c:pt>
                <c:pt idx="29">
                  <c:v>-421</c:v>
                </c:pt>
                <c:pt idx="30">
                  <c:v>-2430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DB6-4FC8-BF53-AE743684EB0D}"/>
            </c:ext>
          </c:extLst>
        </c:ser>
        <c:ser>
          <c:idx val="4"/>
          <c:order val="4"/>
          <c:tx>
            <c:strRef>
              <c:f>'Month3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'Month3 Published MOS estimates'!$O$5:$O$35</c:f>
              <c:numCache>
                <c:formatCode>#,##0</c:formatCode>
                <c:ptCount val="31"/>
                <c:pt idx="0">
                  <c:v>4824</c:v>
                </c:pt>
                <c:pt idx="1">
                  <c:v>3226</c:v>
                </c:pt>
                <c:pt idx="2">
                  <c:v>2490</c:v>
                </c:pt>
                <c:pt idx="3">
                  <c:v>2074</c:v>
                </c:pt>
                <c:pt idx="4">
                  <c:v>1982</c:v>
                </c:pt>
                <c:pt idx="5">
                  <c:v>1749</c:v>
                </c:pt>
                <c:pt idx="6">
                  <c:v>1567</c:v>
                </c:pt>
                <c:pt idx="7">
                  <c:v>1444</c:v>
                </c:pt>
                <c:pt idx="8">
                  <c:v>1280</c:v>
                </c:pt>
                <c:pt idx="9">
                  <c:v>1073</c:v>
                </c:pt>
                <c:pt idx="10">
                  <c:v>911</c:v>
                </c:pt>
                <c:pt idx="11">
                  <c:v>805</c:v>
                </c:pt>
                <c:pt idx="12">
                  <c:v>730</c:v>
                </c:pt>
                <c:pt idx="13">
                  <c:v>568</c:v>
                </c:pt>
                <c:pt idx="14">
                  <c:v>403</c:v>
                </c:pt>
                <c:pt idx="15">
                  <c:v>49</c:v>
                </c:pt>
                <c:pt idx="16">
                  <c:v>-194</c:v>
                </c:pt>
                <c:pt idx="17">
                  <c:v>-390</c:v>
                </c:pt>
                <c:pt idx="18">
                  <c:v>-588</c:v>
                </c:pt>
                <c:pt idx="19">
                  <c:v>-693</c:v>
                </c:pt>
                <c:pt idx="20">
                  <c:v>-915</c:v>
                </c:pt>
                <c:pt idx="21">
                  <c:v>-993</c:v>
                </c:pt>
                <c:pt idx="22">
                  <c:v>-1155</c:v>
                </c:pt>
                <c:pt idx="23">
                  <c:v>-1336</c:v>
                </c:pt>
                <c:pt idx="24">
                  <c:v>-1746</c:v>
                </c:pt>
                <c:pt idx="25">
                  <c:v>-1764</c:v>
                </c:pt>
                <c:pt idx="26">
                  <c:v>-2038</c:v>
                </c:pt>
                <c:pt idx="27">
                  <c:v>-2324</c:v>
                </c:pt>
                <c:pt idx="28">
                  <c:v>-2680</c:v>
                </c:pt>
                <c:pt idx="29">
                  <c:v>-3566</c:v>
                </c:pt>
                <c:pt idx="30">
                  <c:v>-24223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6-4FC8-BF53-AE743684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4702288"/>
        <c:axId val="221762496"/>
      </c:lineChart>
      <c:catAx>
        <c:axId val="664702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102452710652547"/>
              <c:y val="0.93743551850740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1762496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221762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GJ/d</a:t>
                </a:r>
              </a:p>
            </c:rich>
          </c:tx>
          <c:layout>
            <c:manualLayout>
              <c:xMode val="edge"/>
              <c:yMode val="edge"/>
              <c:x val="8.5091410987419673E-3"/>
              <c:y val="0.4131790857521109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4702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826273870938545"/>
          <c:y val="0.74157280193348263"/>
          <c:w val="0.66537559960177406"/>
          <c:h val="0.14234619499542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2802</xdr:colOff>
      <xdr:row>25</xdr:row>
      <xdr:rowOff>5603</xdr:rowOff>
    </xdr:from>
    <xdr:to>
      <xdr:col>22</xdr:col>
      <xdr:colOff>136152</xdr:colOff>
      <xdr:row>46</xdr:row>
      <xdr:rowOff>34178</xdr:rowOff>
    </xdr:to>
    <xdr:graphicFrame macro="">
      <xdr:nvGraphicFramePr>
        <xdr:cNvPr id="21826" name="Chart 2">
          <a:extLst>
            <a:ext uri="{FF2B5EF4-FFF2-40B4-BE49-F238E27FC236}">
              <a16:creationId xmlns:a16="http://schemas.microsoft.com/office/drawing/2014/main" id="{00000000-0008-0000-0000-000042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164727</xdr:colOff>
      <xdr:row>3</xdr:row>
      <xdr:rowOff>21292</xdr:rowOff>
    </xdr:from>
    <xdr:to>
      <xdr:col>22</xdr:col>
      <xdr:colOff>15689</xdr:colOff>
      <xdr:row>20</xdr:row>
      <xdr:rowOff>149599</xdr:rowOff>
    </xdr:to>
    <xdr:graphicFrame macro="">
      <xdr:nvGraphicFramePr>
        <xdr:cNvPr id="21827" name="Chart 3">
          <a:extLst>
            <a:ext uri="{FF2B5EF4-FFF2-40B4-BE49-F238E27FC236}">
              <a16:creationId xmlns:a16="http://schemas.microsoft.com/office/drawing/2014/main" id="{00000000-0008-0000-0000-0000435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25</xdr:row>
      <xdr:rowOff>28575</xdr:rowOff>
    </xdr:from>
    <xdr:to>
      <xdr:col>22</xdr:col>
      <xdr:colOff>200025</xdr:colOff>
      <xdr:row>46</xdr:row>
      <xdr:rowOff>57150</xdr:rowOff>
    </xdr:to>
    <xdr:graphicFrame macro="">
      <xdr:nvGraphicFramePr>
        <xdr:cNvPr id="493659" name="Chart 2">
          <a:extLst>
            <a:ext uri="{FF2B5EF4-FFF2-40B4-BE49-F238E27FC236}">
              <a16:creationId xmlns:a16="http://schemas.microsoft.com/office/drawing/2014/main" id="{00000000-0008-0000-0100-00005B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</xdr:colOff>
      <xdr:row>3</xdr:row>
      <xdr:rowOff>19050</xdr:rowOff>
    </xdr:from>
    <xdr:to>
      <xdr:col>22</xdr:col>
      <xdr:colOff>171450</xdr:colOff>
      <xdr:row>20</xdr:row>
      <xdr:rowOff>152400</xdr:rowOff>
    </xdr:to>
    <xdr:graphicFrame macro="">
      <xdr:nvGraphicFramePr>
        <xdr:cNvPr id="493660" name="Chart 3">
          <a:extLst>
            <a:ext uri="{FF2B5EF4-FFF2-40B4-BE49-F238E27FC236}">
              <a16:creationId xmlns:a16="http://schemas.microsoft.com/office/drawing/2014/main" id="{00000000-0008-0000-0100-00005C88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25214</xdr:colOff>
      <xdr:row>25</xdr:row>
      <xdr:rowOff>5603</xdr:rowOff>
    </xdr:from>
    <xdr:to>
      <xdr:col>22</xdr:col>
      <xdr:colOff>158564</xdr:colOff>
      <xdr:row>46</xdr:row>
      <xdr:rowOff>34178</xdr:rowOff>
    </xdr:to>
    <xdr:graphicFrame macro="">
      <xdr:nvGraphicFramePr>
        <xdr:cNvPr id="491609" name="Chart 2">
          <a:extLst>
            <a:ext uri="{FF2B5EF4-FFF2-40B4-BE49-F238E27FC236}">
              <a16:creationId xmlns:a16="http://schemas.microsoft.com/office/drawing/2014/main" id="{00000000-0008-0000-0200-000059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22411</xdr:colOff>
      <xdr:row>3</xdr:row>
      <xdr:rowOff>11206</xdr:rowOff>
    </xdr:from>
    <xdr:to>
      <xdr:col>22</xdr:col>
      <xdr:colOff>174811</xdr:colOff>
      <xdr:row>20</xdr:row>
      <xdr:rowOff>144556</xdr:rowOff>
    </xdr:to>
    <xdr:graphicFrame macro="">
      <xdr:nvGraphicFramePr>
        <xdr:cNvPr id="491610" name="Chart 3">
          <a:extLst>
            <a:ext uri="{FF2B5EF4-FFF2-40B4-BE49-F238E27FC236}">
              <a16:creationId xmlns:a16="http://schemas.microsoft.com/office/drawing/2014/main" id="{00000000-0008-0000-0200-00005A8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AE96"/>
  <sheetViews>
    <sheetView zoomScale="85" zoomScaleNormal="85" workbookViewId="0">
      <selection activeCell="K5" sqref="K5:O35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22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MAX(0,K5:K35)</f>
        <v>14458</v>
      </c>
      <c r="E5" s="39">
        <f t="shared" ref="E5:H5" si="0">MAX(0,L5:L35)</f>
        <v>17569.99987</v>
      </c>
      <c r="F5" s="39">
        <f t="shared" si="0"/>
        <v>6724</v>
      </c>
      <c r="G5" s="39">
        <f t="shared" si="0"/>
        <v>1170</v>
      </c>
      <c r="H5" s="39">
        <f t="shared" si="0"/>
        <v>5702</v>
      </c>
      <c r="I5" s="1">
        <v>1</v>
      </c>
      <c r="J5" s="42">
        <v>1</v>
      </c>
      <c r="K5" s="34">
        <v>14458</v>
      </c>
      <c r="L5" s="18">
        <v>17569.99987</v>
      </c>
      <c r="M5" s="18">
        <v>6724</v>
      </c>
      <c r="N5" s="18">
        <v>1170</v>
      </c>
      <c r="O5" s="33">
        <v>5702</v>
      </c>
      <c r="AC5"/>
      <c r="AD5" s="2"/>
      <c r="AE5" s="6"/>
    </row>
    <row r="6" spans="2:31" ht="12.75" x14ac:dyDescent="0.2">
      <c r="B6" s="41"/>
      <c r="C6" s="40" t="s">
        <v>13</v>
      </c>
      <c r="D6" s="39">
        <f>MAX(0,-MIN(K5:K35))</f>
        <v>20350</v>
      </c>
      <c r="E6" s="39">
        <f>MAX(0,-MIN(L5:L35))</f>
        <v>1748.0001600000001</v>
      </c>
      <c r="F6" s="39">
        <f>MAX(0,-MIN(M5:M35))</f>
        <v>6032</v>
      </c>
      <c r="G6" s="39">
        <f>MAX(0,-MIN(N5:N35))</f>
        <v>7625</v>
      </c>
      <c r="H6" s="39">
        <f>MAX(0,-MIN(O5:O35))</f>
        <v>14952</v>
      </c>
      <c r="I6" s="1">
        <v>2</v>
      </c>
      <c r="J6" s="43">
        <v>1</v>
      </c>
      <c r="K6" s="34">
        <v>9477</v>
      </c>
      <c r="L6" s="18">
        <v>9651.1257600000008</v>
      </c>
      <c r="M6" s="18">
        <v>3637</v>
      </c>
      <c r="N6" s="18">
        <v>144</v>
      </c>
      <c r="O6" s="35">
        <v>2600</v>
      </c>
      <c r="AC6"/>
      <c r="AD6" s="2"/>
    </row>
    <row r="7" spans="2:31" ht="12.75" x14ac:dyDescent="0.2">
      <c r="I7" s="1">
        <v>3</v>
      </c>
      <c r="J7" s="43">
        <v>1</v>
      </c>
      <c r="K7" s="34">
        <v>7326</v>
      </c>
      <c r="L7" s="18">
        <v>7272.33115</v>
      </c>
      <c r="M7" s="18">
        <v>2928</v>
      </c>
      <c r="N7" s="18">
        <v>114</v>
      </c>
      <c r="O7" s="35">
        <v>2219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5740</v>
      </c>
      <c r="L8" s="18">
        <v>5786.5964700000004</v>
      </c>
      <c r="M8" s="18">
        <v>2387</v>
      </c>
      <c r="N8" s="18">
        <v>93</v>
      </c>
      <c r="O8" s="35">
        <v>1779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4589</v>
      </c>
      <c r="L9" s="18">
        <v>5554.4882100000004</v>
      </c>
      <c r="M9" s="18">
        <v>2029</v>
      </c>
      <c r="N9" s="18">
        <v>78</v>
      </c>
      <c r="O9" s="35">
        <v>1484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3943</v>
      </c>
      <c r="L10" s="18">
        <v>5026.6909999999998</v>
      </c>
      <c r="M10" s="18">
        <v>1719</v>
      </c>
      <c r="N10" s="18">
        <v>66</v>
      </c>
      <c r="O10" s="35">
        <v>1171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3313</v>
      </c>
      <c r="L11" s="18">
        <v>4355.68</v>
      </c>
      <c r="M11" s="18">
        <v>1499</v>
      </c>
      <c r="N11" s="18">
        <v>58</v>
      </c>
      <c r="O11" s="35">
        <v>1031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2543</v>
      </c>
      <c r="L12" s="18">
        <v>3907.2921099999999</v>
      </c>
      <c r="M12" s="18">
        <v>1448</v>
      </c>
      <c r="N12" s="18">
        <v>55</v>
      </c>
      <c r="O12" s="35">
        <v>749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1979</v>
      </c>
      <c r="L13" s="18">
        <v>3758.6455000000001</v>
      </c>
      <c r="M13" s="18">
        <v>1201</v>
      </c>
      <c r="N13" s="18">
        <v>47</v>
      </c>
      <c r="O13" s="35">
        <v>625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1612</v>
      </c>
      <c r="L14" s="18">
        <v>3600.70858</v>
      </c>
      <c r="M14" s="18">
        <v>1053</v>
      </c>
      <c r="N14" s="18">
        <v>45</v>
      </c>
      <c r="O14" s="35">
        <v>306</v>
      </c>
      <c r="W14" s="5"/>
      <c r="AC14"/>
      <c r="AD14" s="2"/>
    </row>
    <row r="15" spans="2:31" ht="12.75" customHeight="1" x14ac:dyDescent="0.2">
      <c r="C15" s="57" t="s">
        <v>0</v>
      </c>
      <c r="D15" s="31">
        <f>MAX(0,K5:K35)</f>
        <v>14458</v>
      </c>
      <c r="E15" s="32">
        <f>MAX(0,L5:L35)</f>
        <v>17569.99987</v>
      </c>
      <c r="F15" s="32">
        <f>MAX(0,M5:M35)</f>
        <v>6724</v>
      </c>
      <c r="G15" s="32">
        <f>MAX(0,N5:N35)</f>
        <v>1170</v>
      </c>
      <c r="H15" s="33">
        <f>MAX(0,O5:O35)</f>
        <v>5702</v>
      </c>
      <c r="I15" s="1">
        <v>11</v>
      </c>
      <c r="J15" s="43">
        <v>1</v>
      </c>
      <c r="K15" s="34">
        <v>1150</v>
      </c>
      <c r="L15" s="18">
        <v>3403.1600600000002</v>
      </c>
      <c r="M15" s="18">
        <v>939</v>
      </c>
      <c r="N15" s="18">
        <v>41</v>
      </c>
      <c r="O15" s="35">
        <v>89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8401.5</v>
      </c>
      <c r="E16" s="18">
        <f t="shared" ref="E16:H16" si="1">PERCENTILE(L5:L35, 0.95)</f>
        <v>8461.7284550000004</v>
      </c>
      <c r="F16" s="18">
        <f t="shared" si="1"/>
        <v>3282.5</v>
      </c>
      <c r="G16" s="18">
        <f t="shared" si="1"/>
        <v>129</v>
      </c>
      <c r="H16" s="35">
        <f t="shared" si="1"/>
        <v>2409.5</v>
      </c>
      <c r="I16" s="1">
        <v>12</v>
      </c>
      <c r="J16" s="43">
        <v>1</v>
      </c>
      <c r="K16" s="34">
        <v>937</v>
      </c>
      <c r="L16" s="18">
        <v>3258.26269</v>
      </c>
      <c r="M16" s="18">
        <v>697</v>
      </c>
      <c r="N16" s="18">
        <v>39</v>
      </c>
      <c r="O16" s="35">
        <v>-25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2261</v>
      </c>
      <c r="E17" s="18">
        <f t="shared" ref="E17:H17" si="2">PERCENTILE(L5:L35, 0.75)</f>
        <v>3832.968805</v>
      </c>
      <c r="F17" s="18">
        <f t="shared" si="2"/>
        <v>1324.5</v>
      </c>
      <c r="G17" s="18">
        <f t="shared" si="2"/>
        <v>51</v>
      </c>
      <c r="H17" s="35">
        <f t="shared" si="2"/>
        <v>687</v>
      </c>
      <c r="I17" s="1">
        <v>13</v>
      </c>
      <c r="J17" s="43">
        <v>1</v>
      </c>
      <c r="K17" s="34">
        <v>495</v>
      </c>
      <c r="L17" s="18">
        <v>3042.3486400000002</v>
      </c>
      <c r="M17" s="18">
        <v>522</v>
      </c>
      <c r="N17" s="18">
        <v>37</v>
      </c>
      <c r="O17" s="35">
        <v>-179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-1167</v>
      </c>
      <c r="E18" s="18">
        <f t="shared" ref="E18:H18" si="3">PERCENTILE(L5:L35, 0.5)</f>
        <v>2495.0566100000001</v>
      </c>
      <c r="F18" s="18">
        <f t="shared" si="3"/>
        <v>-119</v>
      </c>
      <c r="G18" s="18">
        <f t="shared" si="3"/>
        <v>32</v>
      </c>
      <c r="H18" s="35">
        <f t="shared" si="3"/>
        <v>-518</v>
      </c>
      <c r="I18" s="1">
        <v>14</v>
      </c>
      <c r="J18" s="43">
        <v>1</v>
      </c>
      <c r="K18" s="34">
        <v>50</v>
      </c>
      <c r="L18" s="18">
        <v>2791.49109</v>
      </c>
      <c r="M18" s="18">
        <v>225</v>
      </c>
      <c r="N18" s="18">
        <v>34</v>
      </c>
      <c r="O18" s="35">
        <v>-351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-6296</v>
      </c>
      <c r="E19" s="18">
        <f t="shared" ref="E19:H19" si="4">PERCENTILE(L5:L35, 0.25)</f>
        <v>1665.0461949999999</v>
      </c>
      <c r="F19" s="18">
        <f t="shared" si="4"/>
        <v>-1583</v>
      </c>
      <c r="G19" s="18">
        <f t="shared" si="4"/>
        <v>-20.5</v>
      </c>
      <c r="H19" s="35">
        <f t="shared" si="4"/>
        <v>-1979</v>
      </c>
      <c r="I19" s="1">
        <v>15</v>
      </c>
      <c r="J19" s="43">
        <v>1</v>
      </c>
      <c r="K19" s="34">
        <v>-163</v>
      </c>
      <c r="L19" s="18">
        <v>2672.4877000000001</v>
      </c>
      <c r="M19" s="18">
        <v>-27</v>
      </c>
      <c r="N19" s="18">
        <v>33</v>
      </c>
      <c r="O19" s="35">
        <v>-456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-11807</v>
      </c>
      <c r="E20" s="18">
        <f t="shared" ref="E20:H20" si="5">PERCENTILE(L5:L35, 0.05)</f>
        <v>747.55440499999997</v>
      </c>
      <c r="F20" s="18">
        <f t="shared" si="5"/>
        <v>-3476.5</v>
      </c>
      <c r="G20" s="18">
        <f t="shared" si="5"/>
        <v>-874.5</v>
      </c>
      <c r="H20" s="35">
        <f t="shared" si="5"/>
        <v>-3829</v>
      </c>
      <c r="I20" s="1">
        <v>16</v>
      </c>
      <c r="J20" s="43">
        <v>1</v>
      </c>
      <c r="K20" s="34">
        <v>-1167</v>
      </c>
      <c r="L20" s="18">
        <v>2495.0566100000001</v>
      </c>
      <c r="M20" s="18">
        <v>-119</v>
      </c>
      <c r="N20" s="18">
        <v>32</v>
      </c>
      <c r="O20" s="35">
        <v>-518</v>
      </c>
      <c r="P20" s="4"/>
      <c r="W20" s="5"/>
      <c r="AC20"/>
      <c r="AD20" s="2"/>
    </row>
    <row r="21" spans="2:30" ht="12.75" x14ac:dyDescent="0.2">
      <c r="C21" s="63" t="s">
        <v>3</v>
      </c>
      <c r="D21" s="34">
        <f>MIN(0,K5:K35)</f>
        <v>-20350</v>
      </c>
      <c r="E21" s="18">
        <f>MIN(0,L5:L35)</f>
        <v>-1748.0001600000001</v>
      </c>
      <c r="F21" s="18">
        <f>MIN(0,M5:M35)</f>
        <v>-6032</v>
      </c>
      <c r="G21" s="18">
        <f>MIN(0,N5:N35)</f>
        <v>-7625</v>
      </c>
      <c r="H21" s="35">
        <f>MIN(0,O5:O35)</f>
        <v>-14952</v>
      </c>
      <c r="I21" s="1">
        <v>17</v>
      </c>
      <c r="J21" s="43">
        <v>1</v>
      </c>
      <c r="K21" s="34">
        <v>-1595</v>
      </c>
      <c r="L21" s="18">
        <v>2453.2318500000001</v>
      </c>
      <c r="M21" s="18">
        <v>-323</v>
      </c>
      <c r="N21" s="18">
        <v>29</v>
      </c>
      <c r="O21" s="35">
        <v>-711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-1762.3548387096773</v>
      </c>
      <c r="E22" s="32">
        <f>AVERAGE(L5:L35)</f>
        <v>3392.664342903226</v>
      </c>
      <c r="F22" s="32">
        <f>AVERAGE(M5:M35)</f>
        <v>-113.03225806451613</v>
      </c>
      <c r="G22" s="32">
        <f>AVERAGE(N5:N35)</f>
        <v>-266.74193548387098</v>
      </c>
      <c r="H22" s="33">
        <f>AVERAGE(O5:O35)</f>
        <v>-933.29032258064512</v>
      </c>
      <c r="I22" s="1">
        <v>18</v>
      </c>
      <c r="J22" s="43">
        <v>1</v>
      </c>
      <c r="K22" s="34">
        <v>-2093</v>
      </c>
      <c r="L22" s="18">
        <v>2348.9497799999999</v>
      </c>
      <c r="M22" s="18">
        <v>-455</v>
      </c>
      <c r="N22" s="18">
        <v>29</v>
      </c>
      <c r="O22" s="35">
        <v>-924</v>
      </c>
      <c r="P22" s="4"/>
      <c r="W22" s="5"/>
    </row>
    <row r="23" spans="2:30" ht="12.75" x14ac:dyDescent="0.2">
      <c r="C23" s="24" t="s">
        <v>4</v>
      </c>
      <c r="D23" s="34">
        <f>STDEV(K5:K35)</f>
        <v>7069.7707202255951</v>
      </c>
      <c r="E23" s="18">
        <f>STDEV(L5:L35)</f>
        <v>3394.3913688162697</v>
      </c>
      <c r="F23" s="18">
        <f>STDEV(M5:M35)</f>
        <v>2465.0491744097244</v>
      </c>
      <c r="G23" s="18">
        <f>STDEV(N5:N35)</f>
        <v>1406.6523372352751</v>
      </c>
      <c r="H23" s="35">
        <f>STDEV(O5:O35)</f>
        <v>3313.3313466816485</v>
      </c>
      <c r="I23" s="1">
        <v>19</v>
      </c>
      <c r="J23" s="43">
        <v>1</v>
      </c>
      <c r="K23" s="34">
        <v>-3069</v>
      </c>
      <c r="L23" s="18">
        <v>2273.00018</v>
      </c>
      <c r="M23" s="18">
        <v>-574</v>
      </c>
      <c r="N23" s="18">
        <v>26</v>
      </c>
      <c r="O23" s="35">
        <v>-1166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</row>
    <row r="24" spans="2:30" ht="12.75" customHeight="1" x14ac:dyDescent="0.2">
      <c r="C24" s="25" t="s">
        <v>8</v>
      </c>
      <c r="D24" s="53">
        <f>COUNTIF(K$5:K$35,"&gt;=0")/COUNTA(K$5:K$35)</f>
        <v>0.45161290322580644</v>
      </c>
      <c r="E24" s="46">
        <f t="shared" ref="E24:G24" si="6">COUNTIF(L$5:L$35,"&gt;=0")/COUNTA(L$5:L$35)</f>
        <v>0.967741935483871</v>
      </c>
      <c r="F24" s="46">
        <f t="shared" si="6"/>
        <v>0.45161290322580644</v>
      </c>
      <c r="G24" s="46">
        <f t="shared" si="6"/>
        <v>0.74193548387096775</v>
      </c>
      <c r="H24" s="47">
        <f>COUNTIF(O$5:O$35,"&gt;=0")/COUNTA(O$5:O$35)</f>
        <v>0.35483870967741937</v>
      </c>
      <c r="I24" s="1">
        <v>20</v>
      </c>
      <c r="J24" s="43">
        <v>1</v>
      </c>
      <c r="K24" s="34">
        <v>-3756</v>
      </c>
      <c r="L24" s="18">
        <v>2067.1347500000002</v>
      </c>
      <c r="M24" s="18">
        <v>-745</v>
      </c>
      <c r="N24" s="18">
        <v>22</v>
      </c>
      <c r="O24" s="35">
        <v>-1312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</row>
    <row r="25" spans="2:30" ht="12.75" customHeight="1" x14ac:dyDescent="0.2">
      <c r="C25" s="26" t="s">
        <v>9</v>
      </c>
      <c r="D25" s="54">
        <f>1-D24</f>
        <v>0.54838709677419351</v>
      </c>
      <c r="E25" s="48">
        <f>1-E24</f>
        <v>3.2258064516129004E-2</v>
      </c>
      <c r="F25" s="48">
        <f>1-F24</f>
        <v>0.54838709677419351</v>
      </c>
      <c r="G25" s="48">
        <f>1-G24</f>
        <v>0.25806451612903225</v>
      </c>
      <c r="H25" s="49">
        <f>1-H24</f>
        <v>0.64516129032258063</v>
      </c>
      <c r="I25" s="1">
        <v>21</v>
      </c>
      <c r="J25" s="43">
        <v>1</v>
      </c>
      <c r="K25" s="34">
        <v>-4629</v>
      </c>
      <c r="L25" s="18">
        <v>1906.19723</v>
      </c>
      <c r="M25" s="18">
        <v>-1020</v>
      </c>
      <c r="N25" s="18">
        <v>19</v>
      </c>
      <c r="O25" s="35">
        <v>-1522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</row>
    <row r="26" spans="2:30" ht="12.75" x14ac:dyDescent="0.2">
      <c r="C26" s="55" t="s">
        <v>2</v>
      </c>
      <c r="D26" s="56">
        <f>MEDIAN(K5:K35)</f>
        <v>-1167</v>
      </c>
      <c r="E26" s="56">
        <f>MEDIAN(L5:L35)</f>
        <v>2495.0566100000001</v>
      </c>
      <c r="F26" s="56">
        <f>MEDIAN(M5:M35)</f>
        <v>-119</v>
      </c>
      <c r="G26" s="56">
        <f>MEDIAN(N5:N35)</f>
        <v>32</v>
      </c>
      <c r="H26" s="56">
        <f>MEDIAN(O5:O35)</f>
        <v>-518</v>
      </c>
      <c r="I26" s="1">
        <v>22</v>
      </c>
      <c r="J26" s="43">
        <v>1</v>
      </c>
      <c r="K26" s="34">
        <v>-5322</v>
      </c>
      <c r="L26" s="18">
        <v>1804.36547</v>
      </c>
      <c r="M26" s="18">
        <v>-1288</v>
      </c>
      <c r="N26" s="18">
        <v>13</v>
      </c>
      <c r="O26" s="35">
        <v>-1708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</row>
    <row r="27" spans="2:30" x14ac:dyDescent="0.2">
      <c r="I27" s="1">
        <v>23</v>
      </c>
      <c r="J27" s="43">
        <v>1</v>
      </c>
      <c r="K27" s="34">
        <v>-6136</v>
      </c>
      <c r="L27" s="18">
        <v>1708.92346</v>
      </c>
      <c r="M27" s="18">
        <v>-1397</v>
      </c>
      <c r="N27" s="18">
        <v>3</v>
      </c>
      <c r="O27" s="35">
        <v>-1882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</row>
    <row r="28" spans="2:30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-6456</v>
      </c>
      <c r="L28" s="18">
        <v>1621.16893</v>
      </c>
      <c r="M28" s="18">
        <v>-1769</v>
      </c>
      <c r="N28" s="18">
        <v>-44</v>
      </c>
      <c r="O28" s="35">
        <v>-2076</v>
      </c>
      <c r="P28" s="4"/>
      <c r="X28" s="15"/>
      <c r="Y28" s="15"/>
      <c r="Z28" s="15"/>
      <c r="AA28" s="16"/>
    </row>
    <row r="29" spans="2:30" x14ac:dyDescent="0.2">
      <c r="B29" s="41"/>
      <c r="C29" s="41"/>
      <c r="I29" s="1">
        <v>25</v>
      </c>
      <c r="J29" s="43">
        <v>1</v>
      </c>
      <c r="K29" s="34">
        <v>-7334</v>
      </c>
      <c r="L29" s="18">
        <v>1489.7579800000001</v>
      </c>
      <c r="M29" s="18">
        <v>-1924</v>
      </c>
      <c r="N29" s="18">
        <v>-154</v>
      </c>
      <c r="O29" s="35">
        <v>-2354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</row>
    <row r="30" spans="2:30" x14ac:dyDescent="0.2">
      <c r="B30" s="41"/>
      <c r="C30" s="41"/>
      <c r="I30" s="1">
        <v>26</v>
      </c>
      <c r="J30" s="43">
        <v>1</v>
      </c>
      <c r="K30" s="34">
        <v>-7818</v>
      </c>
      <c r="L30" s="18">
        <v>1327.9993199999999</v>
      </c>
      <c r="M30" s="18">
        <v>-2360</v>
      </c>
      <c r="N30" s="18">
        <v>-228</v>
      </c>
      <c r="O30" s="35">
        <v>-2679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</row>
    <row r="31" spans="2:30" x14ac:dyDescent="0.2">
      <c r="B31" s="41"/>
      <c r="C31" s="41"/>
      <c r="I31" s="1">
        <v>27</v>
      </c>
      <c r="J31" s="43">
        <v>1</v>
      </c>
      <c r="K31" s="34">
        <v>-8871</v>
      </c>
      <c r="L31" s="18">
        <v>1200.6023600000001</v>
      </c>
      <c r="M31" s="18">
        <v>-2559</v>
      </c>
      <c r="N31" s="18">
        <v>-311</v>
      </c>
      <c r="O31" s="35">
        <v>-2893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</row>
    <row r="32" spans="2:30" x14ac:dyDescent="0.2">
      <c r="B32" s="41"/>
      <c r="C32" s="41"/>
      <c r="I32" s="1">
        <v>28</v>
      </c>
      <c r="J32" s="43">
        <v>1</v>
      </c>
      <c r="K32" s="34">
        <v>-9872</v>
      </c>
      <c r="L32" s="18">
        <v>1077.7892300000001</v>
      </c>
      <c r="M32" s="18">
        <v>-2967</v>
      </c>
      <c r="N32" s="18">
        <v>-385</v>
      </c>
      <c r="O32" s="35">
        <v>-3321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</row>
    <row r="33" spans="2:30" x14ac:dyDescent="0.2">
      <c r="B33" s="41"/>
      <c r="C33" s="41"/>
      <c r="I33" s="1">
        <v>29</v>
      </c>
      <c r="J33" s="43">
        <v>1</v>
      </c>
      <c r="K33" s="34">
        <v>-10725</v>
      </c>
      <c r="L33" s="18">
        <v>830.91296999999997</v>
      </c>
      <c r="M33" s="18">
        <v>-3202</v>
      </c>
      <c r="N33" s="18">
        <v>-620</v>
      </c>
      <c r="O33" s="35">
        <v>-3568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</row>
    <row r="34" spans="2:30" ht="12.75" x14ac:dyDescent="0.2">
      <c r="B34" s="41"/>
      <c r="C34" s="41"/>
      <c r="I34" s="1">
        <v>30</v>
      </c>
      <c r="J34" s="43">
        <v>1</v>
      </c>
      <c r="K34" s="34">
        <v>-12889</v>
      </c>
      <c r="L34" s="18">
        <v>664.19583999999998</v>
      </c>
      <c r="M34" s="18">
        <v>-3751</v>
      </c>
      <c r="N34" s="18">
        <v>-1129</v>
      </c>
      <c r="O34" s="35">
        <v>-4090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I35" s="1">
        <v>31</v>
      </c>
      <c r="J35" s="44">
        <v>1</v>
      </c>
      <c r="K35" s="36">
        <v>-20350</v>
      </c>
      <c r="L35" s="23">
        <v>-1748.0001600000001</v>
      </c>
      <c r="M35" s="23">
        <v>-6032</v>
      </c>
      <c r="N35" s="23">
        <v>-7625</v>
      </c>
      <c r="O35" s="37">
        <v>-14952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J3:O3"/>
    <mergeCell ref="Q3:V3"/>
    <mergeCell ref="D13:H13"/>
    <mergeCell ref="C11:H12"/>
    <mergeCell ref="C3:H3"/>
  </mergeCells>
  <phoneticPr fontId="2" type="noConversion"/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B2:AE96"/>
  <sheetViews>
    <sheetView zoomScale="85" zoomScaleNormal="85" workbookViewId="0">
      <selection activeCell="K5" sqref="K5:O34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23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38" t="s">
        <v>7</v>
      </c>
      <c r="L4" s="38" t="s">
        <v>5</v>
      </c>
      <c r="M4" s="38" t="s">
        <v>6</v>
      </c>
      <c r="N4" s="38" t="s">
        <v>15</v>
      </c>
      <c r="O4" s="38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MAX(0,K5:K35)</f>
        <v>12492</v>
      </c>
      <c r="E5" s="39">
        <f t="shared" ref="E5:H5" si="0">MAX(0,L5:L35)</f>
        <v>9247.0002800000002</v>
      </c>
      <c r="F5" s="39">
        <f t="shared" si="0"/>
        <v>6786</v>
      </c>
      <c r="G5" s="39">
        <f t="shared" si="0"/>
        <v>462</v>
      </c>
      <c r="H5" s="39">
        <f t="shared" si="0"/>
        <v>4607</v>
      </c>
      <c r="I5" s="1">
        <v>1</v>
      </c>
      <c r="J5" s="42">
        <v>1</v>
      </c>
      <c r="K5" s="34">
        <v>12492</v>
      </c>
      <c r="L5" s="32">
        <v>9247.0002800000002</v>
      </c>
      <c r="M5" s="32">
        <v>6786</v>
      </c>
      <c r="N5" s="32">
        <v>462</v>
      </c>
      <c r="O5" s="33">
        <v>4607</v>
      </c>
      <c r="AC5"/>
      <c r="AD5" s="2"/>
      <c r="AE5" s="6"/>
    </row>
    <row r="6" spans="2:31" ht="12.75" x14ac:dyDescent="0.2">
      <c r="B6" s="41"/>
      <c r="C6" s="40" t="s">
        <v>13</v>
      </c>
      <c r="D6" s="39">
        <f>MAX(0,-MIN(K5:K35))</f>
        <v>42677</v>
      </c>
      <c r="E6" s="39">
        <f>MAX(0,-MIN(L5:L35))</f>
        <v>7309.0009399999999</v>
      </c>
      <c r="F6" s="39">
        <f>MAX(0,-MIN(M5:M35))</f>
        <v>10755</v>
      </c>
      <c r="G6" s="39">
        <f>MAX(0,-MIN(N5:N35))</f>
        <v>9166</v>
      </c>
      <c r="H6" s="39">
        <f>MAX(0,-MIN(O5:O35))</f>
        <v>7751</v>
      </c>
      <c r="I6" s="1">
        <v>2</v>
      </c>
      <c r="J6" s="43">
        <v>1</v>
      </c>
      <c r="K6" s="34">
        <v>7748</v>
      </c>
      <c r="L6" s="18">
        <v>8205.7275499999996</v>
      </c>
      <c r="M6" s="18">
        <v>2848</v>
      </c>
      <c r="N6" s="18">
        <v>182</v>
      </c>
      <c r="O6" s="35">
        <v>3191</v>
      </c>
      <c r="AC6"/>
      <c r="AD6" s="2"/>
    </row>
    <row r="7" spans="2:31" ht="12.75" x14ac:dyDescent="0.2">
      <c r="I7" s="1">
        <v>3</v>
      </c>
      <c r="J7" s="43">
        <v>1</v>
      </c>
      <c r="K7" s="34">
        <v>6372</v>
      </c>
      <c r="L7" s="18">
        <v>7945.3320400000002</v>
      </c>
      <c r="M7" s="18">
        <v>2160</v>
      </c>
      <c r="N7" s="18">
        <v>119</v>
      </c>
      <c r="O7" s="35">
        <v>2262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5392</v>
      </c>
      <c r="L8" s="18">
        <v>7612.2881100000004</v>
      </c>
      <c r="M8" s="18">
        <v>1837</v>
      </c>
      <c r="N8" s="18">
        <v>103</v>
      </c>
      <c r="O8" s="35">
        <v>1898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3687</v>
      </c>
      <c r="L9" s="18">
        <v>7398.0199199999997</v>
      </c>
      <c r="M9" s="18">
        <v>1610</v>
      </c>
      <c r="N9" s="18">
        <v>92</v>
      </c>
      <c r="O9" s="35">
        <v>1582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2262</v>
      </c>
      <c r="L10" s="18">
        <v>6707.0003900000002</v>
      </c>
      <c r="M10" s="18">
        <v>892</v>
      </c>
      <c r="N10" s="18">
        <v>87</v>
      </c>
      <c r="O10" s="35">
        <v>1479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906</v>
      </c>
      <c r="L11" s="18">
        <v>4921.7852899999998</v>
      </c>
      <c r="M11" s="18">
        <v>581</v>
      </c>
      <c r="N11" s="18">
        <v>75</v>
      </c>
      <c r="O11" s="35">
        <v>1323</v>
      </c>
      <c r="W11" s="5"/>
      <c r="AC11"/>
      <c r="AD11" s="2"/>
    </row>
    <row r="12" spans="2:31" ht="12.75" customHeight="1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254</v>
      </c>
      <c r="L12" s="18">
        <v>4037.0664099999999</v>
      </c>
      <c r="M12" s="18">
        <v>-97</v>
      </c>
      <c r="N12" s="18">
        <v>70</v>
      </c>
      <c r="O12" s="35">
        <v>1240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-393</v>
      </c>
      <c r="L13" s="18">
        <v>3874.7296900000001</v>
      </c>
      <c r="M13" s="18">
        <v>-336</v>
      </c>
      <c r="N13" s="18">
        <v>66</v>
      </c>
      <c r="O13" s="35">
        <v>1003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-885</v>
      </c>
      <c r="L14" s="18">
        <v>3656.8811000000001</v>
      </c>
      <c r="M14" s="18">
        <v>-533</v>
      </c>
      <c r="N14" s="18">
        <v>62</v>
      </c>
      <c r="O14" s="35">
        <v>883</v>
      </c>
      <c r="W14" s="5"/>
      <c r="AC14"/>
      <c r="AD14" s="2"/>
    </row>
    <row r="15" spans="2:31" ht="12.75" customHeight="1" x14ac:dyDescent="0.2">
      <c r="C15" s="57" t="s">
        <v>0</v>
      </c>
      <c r="D15" s="31">
        <f>MAX(K5:K35)</f>
        <v>12492</v>
      </c>
      <c r="E15" s="32">
        <f t="shared" ref="E15:H15" si="1">MAX(L5:L35)</f>
        <v>9247.0002800000002</v>
      </c>
      <c r="F15" s="32">
        <f t="shared" si="1"/>
        <v>6786</v>
      </c>
      <c r="G15" s="32">
        <f t="shared" si="1"/>
        <v>462</v>
      </c>
      <c r="H15" s="33">
        <f t="shared" si="1"/>
        <v>4607</v>
      </c>
      <c r="I15" s="1">
        <v>11</v>
      </c>
      <c r="J15" s="43">
        <v>1</v>
      </c>
      <c r="K15" s="34">
        <v>-1868</v>
      </c>
      <c r="L15" s="18">
        <v>3319.0004199999998</v>
      </c>
      <c r="M15" s="18">
        <v>-753</v>
      </c>
      <c r="N15" s="18">
        <v>56</v>
      </c>
      <c r="O15" s="35">
        <v>610</v>
      </c>
      <c r="W15" s="8"/>
      <c r="AC15"/>
      <c r="AD15" s="2"/>
    </row>
    <row r="16" spans="2:31" ht="12.75" x14ac:dyDescent="0.2">
      <c r="C16" s="58">
        <v>0.95</v>
      </c>
      <c r="D16" s="34">
        <f>PERCENTILE(K5:K35, 0.95)</f>
        <v>7128.7999999999956</v>
      </c>
      <c r="E16" s="18">
        <f t="shared" ref="E16:H16" si="2">PERCENTILE(L5:L35, 0.95)</f>
        <v>8088.5495704999994</v>
      </c>
      <c r="F16" s="18">
        <f t="shared" si="2"/>
        <v>2538.3999999999978</v>
      </c>
      <c r="G16" s="18">
        <f t="shared" si="2"/>
        <v>153.64999999999981</v>
      </c>
      <c r="H16" s="35">
        <f t="shared" si="2"/>
        <v>2772.9499999999975</v>
      </c>
      <c r="I16" s="1">
        <v>12</v>
      </c>
      <c r="J16" s="43">
        <v>1</v>
      </c>
      <c r="K16" s="34">
        <v>-2639</v>
      </c>
      <c r="L16" s="18">
        <v>3154.8401899999999</v>
      </c>
      <c r="M16" s="18">
        <v>-962</v>
      </c>
      <c r="N16" s="18">
        <v>54</v>
      </c>
      <c r="O16" s="35">
        <v>441</v>
      </c>
      <c r="W16" s="8"/>
      <c r="AC16"/>
      <c r="AD16" s="2"/>
    </row>
    <row r="17" spans="2:30" ht="12.75" x14ac:dyDescent="0.2">
      <c r="C17" s="59">
        <v>0.75</v>
      </c>
      <c r="D17" s="34">
        <f>PERCENTILE(K5:K35, 0.75)</f>
        <v>92.25</v>
      </c>
      <c r="E17" s="18">
        <f t="shared" ref="E17:H17" si="3">PERCENTILE(L5:L35, 0.75)</f>
        <v>3996.4822300000001</v>
      </c>
      <c r="F17" s="18">
        <f t="shared" si="3"/>
        <v>-156.75</v>
      </c>
      <c r="G17" s="18">
        <f t="shared" si="3"/>
        <v>69</v>
      </c>
      <c r="H17" s="35">
        <f t="shared" si="3"/>
        <v>1180.75</v>
      </c>
      <c r="I17" s="1">
        <v>13</v>
      </c>
      <c r="J17" s="43">
        <v>1</v>
      </c>
      <c r="K17" s="34">
        <v>-3170</v>
      </c>
      <c r="L17" s="18">
        <v>2882.15407</v>
      </c>
      <c r="M17" s="18">
        <v>-1143</v>
      </c>
      <c r="N17" s="18">
        <v>51</v>
      </c>
      <c r="O17" s="35">
        <v>335</v>
      </c>
      <c r="W17" s="5"/>
      <c r="AC17"/>
      <c r="AD17" s="2"/>
    </row>
    <row r="18" spans="2:30" ht="12.75" x14ac:dyDescent="0.2">
      <c r="C18" s="59">
        <v>0.5</v>
      </c>
      <c r="D18" s="34">
        <f>PERCENTILE(K5:K35, 0.5)</f>
        <v>-4855</v>
      </c>
      <c r="E18" s="18">
        <f t="shared" ref="E18:H18" si="4">PERCENTILE(L5:L35, 0.5)</f>
        <v>2531.4477999999999</v>
      </c>
      <c r="F18" s="18">
        <f t="shared" si="4"/>
        <v>-1796</v>
      </c>
      <c r="G18" s="18">
        <f t="shared" si="4"/>
        <v>44</v>
      </c>
      <c r="H18" s="35">
        <f t="shared" si="4"/>
        <v>-53.5</v>
      </c>
      <c r="I18" s="1">
        <v>14</v>
      </c>
      <c r="J18" s="43">
        <v>1</v>
      </c>
      <c r="K18" s="34">
        <v>-4218</v>
      </c>
      <c r="L18" s="18">
        <v>2702.32861</v>
      </c>
      <c r="M18" s="18">
        <v>-1541</v>
      </c>
      <c r="N18" s="18">
        <v>48</v>
      </c>
      <c r="O18" s="35">
        <v>179</v>
      </c>
      <c r="W18" s="5"/>
      <c r="AC18"/>
      <c r="AD18" s="2"/>
    </row>
    <row r="19" spans="2:30" ht="12.75" x14ac:dyDescent="0.2">
      <c r="C19" s="59">
        <v>0.25</v>
      </c>
      <c r="D19" s="34">
        <f>PERCENTILE(K5:K35, 0.25)</f>
        <v>-10933.5</v>
      </c>
      <c r="E19" s="18">
        <f t="shared" ref="E19:H19" si="5">PERCENTILE(L5:L35, 0.25)</f>
        <v>1093.2497925</v>
      </c>
      <c r="F19" s="18">
        <f t="shared" si="5"/>
        <v>-3910</v>
      </c>
      <c r="G19" s="18">
        <f t="shared" si="5"/>
        <v>17.5</v>
      </c>
      <c r="H19" s="35">
        <f t="shared" si="5"/>
        <v>-1557.5</v>
      </c>
      <c r="I19" s="1">
        <v>15</v>
      </c>
      <c r="J19" s="43">
        <v>1</v>
      </c>
      <c r="K19" s="34">
        <v>-4735</v>
      </c>
      <c r="L19" s="18">
        <v>2597.88636</v>
      </c>
      <c r="M19" s="18">
        <v>-1672</v>
      </c>
      <c r="N19" s="18">
        <v>46</v>
      </c>
      <c r="O19" s="35">
        <v>35</v>
      </c>
      <c r="P19" s="4"/>
      <c r="W19" s="5"/>
      <c r="AC19"/>
      <c r="AD19" s="2"/>
    </row>
    <row r="20" spans="2:30" ht="12.75" x14ac:dyDescent="0.2">
      <c r="C20" s="58">
        <v>0.05</v>
      </c>
      <c r="D20" s="34">
        <f>PERCENTILE(K5:K35, 0.05)</f>
        <v>-19304.649999999998</v>
      </c>
      <c r="E20" s="18">
        <f t="shared" ref="E20:H20" si="6">PERCENTILE(L5:L35, 0.05)</f>
        <v>-132.64988449999987</v>
      </c>
      <c r="F20" s="18">
        <f t="shared" si="6"/>
        <v>-6992.5</v>
      </c>
      <c r="G20" s="18">
        <f t="shared" si="6"/>
        <v>-692.99999999999989</v>
      </c>
      <c r="H20" s="35">
        <f t="shared" si="6"/>
        <v>-4313.7</v>
      </c>
      <c r="I20" s="1">
        <v>16</v>
      </c>
      <c r="J20" s="43">
        <v>1</v>
      </c>
      <c r="K20" s="34">
        <v>-4975</v>
      </c>
      <c r="L20" s="18">
        <v>2465.0092399999999</v>
      </c>
      <c r="M20" s="18">
        <v>-1920</v>
      </c>
      <c r="N20" s="18">
        <v>42</v>
      </c>
      <c r="O20" s="35">
        <v>-142</v>
      </c>
      <c r="P20" s="4"/>
      <c r="W20" s="5"/>
      <c r="AC20"/>
      <c r="AD20" s="2"/>
    </row>
    <row r="21" spans="2:30" ht="12.75" x14ac:dyDescent="0.2">
      <c r="C21" s="60" t="s">
        <v>3</v>
      </c>
      <c r="D21" s="36">
        <f>MIN(K5:K35)</f>
        <v>-42677</v>
      </c>
      <c r="E21" s="23">
        <f t="shared" ref="E21:H21" si="7">MIN(L5:L35)</f>
        <v>-7309.0009399999999</v>
      </c>
      <c r="F21" s="23">
        <f t="shared" si="7"/>
        <v>-10755</v>
      </c>
      <c r="G21" s="23">
        <f t="shared" si="7"/>
        <v>-9166</v>
      </c>
      <c r="H21" s="37">
        <f t="shared" si="7"/>
        <v>-7751</v>
      </c>
      <c r="I21" s="1">
        <v>17</v>
      </c>
      <c r="J21" s="43">
        <v>1</v>
      </c>
      <c r="K21" s="34">
        <v>-5791</v>
      </c>
      <c r="L21" s="18">
        <v>2277.9892500000001</v>
      </c>
      <c r="M21" s="18">
        <v>-2050</v>
      </c>
      <c r="N21" s="18">
        <v>39</v>
      </c>
      <c r="O21" s="35">
        <v>-211</v>
      </c>
      <c r="P21" s="4"/>
      <c r="W21" s="5"/>
      <c r="AC21"/>
      <c r="AD21" s="2"/>
    </row>
    <row r="22" spans="2:30" ht="12.75" x14ac:dyDescent="0.2">
      <c r="C22" s="61" t="s">
        <v>1</v>
      </c>
      <c r="D22" s="31">
        <f>AVERAGE(K5:K35)</f>
        <v>-5945</v>
      </c>
      <c r="E22" s="32">
        <f>AVERAGE(L5:L35)</f>
        <v>2909.587085666667</v>
      </c>
      <c r="F22" s="32">
        <f>AVERAGE(M5:M35)</f>
        <v>-1944.4666666666667</v>
      </c>
      <c r="G22" s="32">
        <f>AVERAGE(N5:N35)</f>
        <v>-300.26666666666665</v>
      </c>
      <c r="H22" s="33">
        <f>AVERAGE(O5:O35)</f>
        <v>-366.5</v>
      </c>
      <c r="I22" s="1">
        <v>18</v>
      </c>
      <c r="J22" s="43">
        <v>1</v>
      </c>
      <c r="K22" s="34">
        <v>-6915</v>
      </c>
      <c r="L22" s="18">
        <v>2054.7358100000001</v>
      </c>
      <c r="M22" s="18">
        <v>-2352</v>
      </c>
      <c r="N22" s="18">
        <v>35</v>
      </c>
      <c r="O22" s="35">
        <v>-464</v>
      </c>
      <c r="P22" s="4"/>
      <c r="W22" s="5"/>
      <c r="AC22"/>
      <c r="AD22" s="2"/>
    </row>
    <row r="23" spans="2:30" ht="12.75" x14ac:dyDescent="0.2">
      <c r="C23" s="24" t="s">
        <v>4</v>
      </c>
      <c r="D23" s="34">
        <f>STDEV(K5:K35)</f>
        <v>10422.327134404855</v>
      </c>
      <c r="E23" s="18">
        <f>STDEV(L5:L35)</f>
        <v>3289.3254436217358</v>
      </c>
      <c r="F23" s="18">
        <f>STDEV(M5:M35)</f>
        <v>3468.9933323991681</v>
      </c>
      <c r="G23" s="18">
        <f>STDEV(N5:N35)</f>
        <v>1689.2427794180717</v>
      </c>
      <c r="H23" s="35">
        <f>STDEV(O5:O35)</f>
        <v>2444.0256467698873</v>
      </c>
      <c r="I23" s="1">
        <v>19</v>
      </c>
      <c r="J23" s="43">
        <v>1</v>
      </c>
      <c r="K23" s="34">
        <v>-7718</v>
      </c>
      <c r="L23" s="18">
        <v>1749.4283</v>
      </c>
      <c r="M23" s="18">
        <v>-2781</v>
      </c>
      <c r="N23" s="18">
        <v>30</v>
      </c>
      <c r="O23" s="35">
        <v>-719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2:30" ht="12.75" customHeight="1" x14ac:dyDescent="0.2">
      <c r="C24" s="25" t="s">
        <v>8</v>
      </c>
      <c r="D24" s="53">
        <f>COUNTIF(K$5:K$35,"&gt;=0")/COUNTA(K$5:K$35)</f>
        <v>0.26666666666666666</v>
      </c>
      <c r="E24" s="46">
        <f t="shared" ref="E24:H24" si="8">COUNTIF(L$5:L$35,"&gt;=0")/COUNTA(L$5:L$35)</f>
        <v>0.93333333333333335</v>
      </c>
      <c r="F24" s="46">
        <f t="shared" si="8"/>
        <v>0.23333333333333334</v>
      </c>
      <c r="G24" s="46">
        <f t="shared" si="8"/>
        <v>0.8</v>
      </c>
      <c r="H24" s="47">
        <f t="shared" si="8"/>
        <v>0.5</v>
      </c>
      <c r="I24" s="1">
        <v>20</v>
      </c>
      <c r="J24" s="43">
        <v>1</v>
      </c>
      <c r="K24" s="34">
        <v>-8710</v>
      </c>
      <c r="L24" s="18">
        <v>1657.2360699999999</v>
      </c>
      <c r="M24" s="18">
        <v>-3018</v>
      </c>
      <c r="N24" s="18">
        <v>24</v>
      </c>
      <c r="O24" s="35">
        <v>-908</v>
      </c>
      <c r="P24" s="4"/>
      <c r="Q24" s="64" t="s">
        <v>19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2:30" ht="12.75" customHeight="1" x14ac:dyDescent="0.2">
      <c r="C25" s="26" t="s">
        <v>9</v>
      </c>
      <c r="D25" s="54">
        <f>1-D24</f>
        <v>0.73333333333333339</v>
      </c>
      <c r="E25" s="48">
        <f>1-E24</f>
        <v>6.6666666666666652E-2</v>
      </c>
      <c r="F25" s="48">
        <f>1-F24</f>
        <v>0.76666666666666661</v>
      </c>
      <c r="G25" s="48">
        <f>1-G24</f>
        <v>0.19999999999999996</v>
      </c>
      <c r="H25" s="49">
        <f>1-H24</f>
        <v>0.5</v>
      </c>
      <c r="I25" s="1">
        <v>21</v>
      </c>
      <c r="J25" s="43">
        <v>1</v>
      </c>
      <c r="K25" s="34">
        <v>-9587</v>
      </c>
      <c r="L25" s="18">
        <v>1558.1170400000001</v>
      </c>
      <c r="M25" s="18">
        <v>-3211</v>
      </c>
      <c r="N25" s="18">
        <v>22</v>
      </c>
      <c r="O25" s="35">
        <v>-1076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2:30" ht="12.75" x14ac:dyDescent="0.2">
      <c r="C26" s="55" t="s">
        <v>2</v>
      </c>
      <c r="D26" s="56">
        <f>MEDIAN(K5:K35)</f>
        <v>-4855</v>
      </c>
      <c r="E26" s="56">
        <f>MEDIAN(L5:L35)</f>
        <v>2531.4477999999999</v>
      </c>
      <c r="F26" s="56">
        <f>MEDIAN(M5:M35)</f>
        <v>-1796</v>
      </c>
      <c r="G26" s="56">
        <f>MEDIAN(N5:N35)</f>
        <v>44</v>
      </c>
      <c r="H26" s="56">
        <f>MEDIAN(O5:O35)</f>
        <v>-53.5</v>
      </c>
      <c r="I26" s="1">
        <v>22</v>
      </c>
      <c r="J26" s="43">
        <v>1</v>
      </c>
      <c r="K26" s="34">
        <v>-10527</v>
      </c>
      <c r="L26" s="18">
        <v>1289.0004899999999</v>
      </c>
      <c r="M26" s="18">
        <v>-3742</v>
      </c>
      <c r="N26" s="18">
        <v>19</v>
      </c>
      <c r="O26" s="35">
        <v>-1439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2:30" ht="12.75" x14ac:dyDescent="0.2">
      <c r="I27" s="1">
        <v>23</v>
      </c>
      <c r="J27" s="43">
        <v>1</v>
      </c>
      <c r="K27" s="34">
        <v>-11069</v>
      </c>
      <c r="L27" s="18">
        <v>1027.99956</v>
      </c>
      <c r="M27" s="18">
        <v>-3966</v>
      </c>
      <c r="N27" s="18">
        <v>17</v>
      </c>
      <c r="O27" s="35">
        <v>-1597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2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-11744</v>
      </c>
      <c r="L28" s="18">
        <v>931.58646999999996</v>
      </c>
      <c r="M28" s="18">
        <v>-4203</v>
      </c>
      <c r="N28" s="18">
        <v>8</v>
      </c>
      <c r="O28" s="35">
        <v>-1830</v>
      </c>
      <c r="P28" s="4"/>
      <c r="X28" s="15"/>
      <c r="Y28" s="15"/>
      <c r="Z28" s="15"/>
      <c r="AA28" s="16"/>
      <c r="AC28"/>
      <c r="AD28" s="2"/>
    </row>
    <row r="29" spans="2:30" ht="12.75" x14ac:dyDescent="0.2">
      <c r="B29" s="41"/>
      <c r="C29" s="41"/>
      <c r="I29" s="1">
        <v>25</v>
      </c>
      <c r="J29" s="43">
        <v>1</v>
      </c>
      <c r="K29" s="34">
        <v>-12430</v>
      </c>
      <c r="L29" s="18">
        <v>787.49761000000001</v>
      </c>
      <c r="M29" s="18">
        <v>-4685</v>
      </c>
      <c r="N29" s="18">
        <v>-33</v>
      </c>
      <c r="O29" s="35">
        <v>-2006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2:30" ht="12.75" x14ac:dyDescent="0.2">
      <c r="B30" s="41"/>
      <c r="C30" s="41"/>
      <c r="I30" s="1">
        <v>26</v>
      </c>
      <c r="J30" s="43">
        <v>1</v>
      </c>
      <c r="K30" s="34">
        <v>-14040</v>
      </c>
      <c r="L30" s="18">
        <v>409.99964</v>
      </c>
      <c r="M30" s="18">
        <v>-5267</v>
      </c>
      <c r="N30" s="18">
        <v>-111</v>
      </c>
      <c r="O30" s="35">
        <v>-2413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2:30" ht="12.75" x14ac:dyDescent="0.2">
      <c r="B31" s="41"/>
      <c r="C31" s="41"/>
      <c r="I31" s="1">
        <v>27</v>
      </c>
      <c r="J31" s="43">
        <v>1</v>
      </c>
      <c r="K31" s="34">
        <v>-15087</v>
      </c>
      <c r="L31" s="18">
        <v>322.97345000000001</v>
      </c>
      <c r="M31" s="18">
        <v>-6135</v>
      </c>
      <c r="N31" s="18">
        <v>-183</v>
      </c>
      <c r="O31" s="35">
        <v>-3007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2:30" ht="12.75" x14ac:dyDescent="0.2">
      <c r="B32" s="41"/>
      <c r="C32" s="41"/>
      <c r="I32" s="1">
        <v>28</v>
      </c>
      <c r="J32" s="43">
        <v>1</v>
      </c>
      <c r="K32" s="34">
        <v>-17521</v>
      </c>
      <c r="L32" s="18">
        <v>242.99967000000001</v>
      </c>
      <c r="M32" s="18">
        <v>-6668</v>
      </c>
      <c r="N32" s="18">
        <v>-352</v>
      </c>
      <c r="O32" s="35">
        <v>-3613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2:30" ht="12.75" x14ac:dyDescent="0.2">
      <c r="B33" s="41"/>
      <c r="C33" s="41"/>
      <c r="I33" s="1">
        <v>29</v>
      </c>
      <c r="J33" s="43">
        <v>1</v>
      </c>
      <c r="K33" s="34">
        <v>-20764</v>
      </c>
      <c r="L33" s="18">
        <v>-439.99952000000002</v>
      </c>
      <c r="M33" s="18">
        <v>-7258</v>
      </c>
      <c r="N33" s="18">
        <v>-972</v>
      </c>
      <c r="O33" s="35">
        <v>-4887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2:30" ht="12.75" x14ac:dyDescent="0.2">
      <c r="B34" s="41"/>
      <c r="C34" s="41"/>
      <c r="I34" s="1">
        <v>30</v>
      </c>
      <c r="J34" s="43">
        <v>1</v>
      </c>
      <c r="K34" s="34">
        <v>-42677</v>
      </c>
      <c r="L34" s="18">
        <v>-7309.0009399999999</v>
      </c>
      <c r="M34" s="18">
        <v>-10755</v>
      </c>
      <c r="N34" s="18">
        <v>-9166</v>
      </c>
      <c r="O34" s="35">
        <v>-7751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2:30" ht="12.75" x14ac:dyDescent="0.2">
      <c r="B35" s="41"/>
      <c r="C35" s="41"/>
      <c r="J35" s="44"/>
      <c r="K35" s="36"/>
      <c r="L35" s="23"/>
      <c r="M35" s="23"/>
      <c r="N35" s="23"/>
      <c r="O35" s="37"/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2:30" ht="12.75" x14ac:dyDescent="0.2">
      <c r="B36" s="41"/>
      <c r="C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2:30" ht="12.75" x14ac:dyDescent="0.2">
      <c r="B37" s="41"/>
      <c r="C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2:30" ht="12.75" x14ac:dyDescent="0.2">
      <c r="B38" s="41"/>
      <c r="C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2:30" ht="12.75" x14ac:dyDescent="0.2">
      <c r="B39" s="41"/>
      <c r="C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2:30" ht="12.75" x14ac:dyDescent="0.2">
      <c r="B40" s="41"/>
      <c r="C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2:30" ht="12.75" x14ac:dyDescent="0.2">
      <c r="B41" s="41"/>
      <c r="C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2:30" ht="12.75" x14ac:dyDescent="0.2">
      <c r="B42" s="41"/>
      <c r="C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2:30" ht="12.75" x14ac:dyDescent="0.2">
      <c r="B43" s="41"/>
      <c r="C43" s="41"/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2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2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2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2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2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2:AE96"/>
  <sheetViews>
    <sheetView tabSelected="1" topLeftCell="A10" zoomScale="85" zoomScaleNormal="85" workbookViewId="0">
      <selection activeCell="AD33" sqref="AD33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14" bestFit="1" customWidth="1"/>
    <col min="25" max="26" width="6.5703125" style="14" bestFit="1" customWidth="1"/>
    <col min="27" max="27" width="7.85546875" style="14" bestFit="1" customWidth="1"/>
    <col min="28" max="28" width="8" style="14" bestFit="1" customWidth="1"/>
    <col min="29" max="16384" width="9.140625" style="1"/>
  </cols>
  <sheetData>
    <row r="2" spans="2:31" x14ac:dyDescent="0.2">
      <c r="C2" s="64" t="s">
        <v>24</v>
      </c>
      <c r="D2" s="64"/>
      <c r="E2" s="64"/>
      <c r="F2" s="64"/>
      <c r="G2" s="64"/>
      <c r="H2" s="64"/>
    </row>
    <row r="3" spans="2:31" ht="29.25" customHeight="1" x14ac:dyDescent="0.2">
      <c r="C3" s="64" t="s">
        <v>21</v>
      </c>
      <c r="D3" s="64"/>
      <c r="E3" s="64"/>
      <c r="F3" s="64"/>
      <c r="G3" s="64"/>
      <c r="H3" s="64"/>
      <c r="I3" s="27"/>
      <c r="J3" s="64" t="s">
        <v>18</v>
      </c>
      <c r="K3" s="64"/>
      <c r="L3" s="64"/>
      <c r="M3" s="64"/>
      <c r="N3" s="64"/>
      <c r="O3" s="64"/>
      <c r="P3" s="27"/>
      <c r="Q3" s="64" t="s">
        <v>20</v>
      </c>
      <c r="R3" s="64"/>
      <c r="S3" s="64"/>
      <c r="T3" s="64"/>
      <c r="U3" s="64"/>
      <c r="V3" s="64"/>
      <c r="W3" s="17"/>
    </row>
    <row r="4" spans="2:31" s="3" customFormat="1" ht="41.25" customHeight="1" x14ac:dyDescent="0.2">
      <c r="B4" s="1"/>
      <c r="D4" s="38" t="s">
        <v>7</v>
      </c>
      <c r="E4" s="38" t="s">
        <v>5</v>
      </c>
      <c r="F4" s="38" t="s">
        <v>6</v>
      </c>
      <c r="G4" s="38" t="s">
        <v>15</v>
      </c>
      <c r="H4" s="38" t="s">
        <v>14</v>
      </c>
      <c r="I4" s="1"/>
      <c r="J4" s="30" t="s">
        <v>11</v>
      </c>
      <c r="K4" s="28" t="s">
        <v>7</v>
      </c>
      <c r="L4" s="29" t="s">
        <v>5</v>
      </c>
      <c r="M4" s="29" t="s">
        <v>6</v>
      </c>
      <c r="N4" s="29" t="s">
        <v>15</v>
      </c>
      <c r="O4" s="29" t="s">
        <v>14</v>
      </c>
      <c r="P4" s="1"/>
      <c r="V4" s="1"/>
      <c r="W4" s="1"/>
    </row>
    <row r="5" spans="2:31" ht="12.75" x14ac:dyDescent="0.2">
      <c r="C5" s="40" t="s">
        <v>12</v>
      </c>
      <c r="D5" s="39">
        <f>MAX(0,K5:K35)</f>
        <v>13912</v>
      </c>
      <c r="E5" s="39">
        <f t="shared" ref="E5:H5" si="0">MAX(0,L5:L35)</f>
        <v>16395.000199999999</v>
      </c>
      <c r="F5" s="39">
        <f t="shared" si="0"/>
        <v>8978</v>
      </c>
      <c r="G5" s="39">
        <f t="shared" si="0"/>
        <v>239</v>
      </c>
      <c r="H5" s="39">
        <f t="shared" si="0"/>
        <v>4824</v>
      </c>
      <c r="I5" s="1">
        <v>1</v>
      </c>
      <c r="J5" s="42">
        <v>1</v>
      </c>
      <c r="K5" s="31">
        <v>13912</v>
      </c>
      <c r="L5" s="32">
        <v>16395.000199999999</v>
      </c>
      <c r="M5" s="32">
        <v>8978</v>
      </c>
      <c r="N5" s="32">
        <v>239</v>
      </c>
      <c r="O5" s="33">
        <v>4824</v>
      </c>
      <c r="AC5"/>
      <c r="AD5" s="2"/>
      <c r="AE5" s="6"/>
    </row>
    <row r="6" spans="2:31" ht="12.75" x14ac:dyDescent="0.2">
      <c r="B6" s="41"/>
      <c r="C6" s="40" t="s">
        <v>13</v>
      </c>
      <c r="D6" s="39">
        <f>MAX(0,-MIN(K5:K35))</f>
        <v>23970</v>
      </c>
      <c r="E6" s="39">
        <f>MAX(0,-MIN(L5:L35))</f>
        <v>2035.3320200000001</v>
      </c>
      <c r="F6" s="39">
        <f>MAX(0,-MIN(M5:M35))</f>
        <v>8957</v>
      </c>
      <c r="G6" s="39">
        <f>MAX(0,-MIN(N5:N35))</f>
        <v>2430</v>
      </c>
      <c r="H6" s="39">
        <f>MAX(0,-MIN(O5:O35))</f>
        <v>24223</v>
      </c>
      <c r="I6" s="1">
        <v>2</v>
      </c>
      <c r="J6" s="43">
        <v>1</v>
      </c>
      <c r="K6" s="34">
        <v>10070</v>
      </c>
      <c r="L6" s="18">
        <v>9046.3806800000002</v>
      </c>
      <c r="M6" s="18">
        <v>5130</v>
      </c>
      <c r="N6" s="18">
        <v>134</v>
      </c>
      <c r="O6" s="35">
        <v>3226</v>
      </c>
      <c r="AC6"/>
      <c r="AD6" s="2"/>
    </row>
    <row r="7" spans="2:31" ht="12.75" x14ac:dyDescent="0.2">
      <c r="I7" s="1">
        <v>3</v>
      </c>
      <c r="J7" s="43">
        <v>1</v>
      </c>
      <c r="K7" s="34">
        <v>6314</v>
      </c>
      <c r="L7" s="18">
        <v>8319.1683099999991</v>
      </c>
      <c r="M7" s="18">
        <v>4290</v>
      </c>
      <c r="N7" s="18">
        <v>106</v>
      </c>
      <c r="O7" s="35">
        <v>2490</v>
      </c>
      <c r="W7" s="5"/>
      <c r="AC7"/>
      <c r="AD7" s="2"/>
    </row>
    <row r="8" spans="2:31" ht="12.75" x14ac:dyDescent="0.2">
      <c r="I8" s="1">
        <v>4</v>
      </c>
      <c r="J8" s="43">
        <v>1</v>
      </c>
      <c r="K8" s="34">
        <v>5588</v>
      </c>
      <c r="L8" s="18">
        <v>7830.0000799999998</v>
      </c>
      <c r="M8" s="18">
        <v>4100</v>
      </c>
      <c r="N8" s="18">
        <v>99</v>
      </c>
      <c r="O8" s="35">
        <v>2074</v>
      </c>
      <c r="W8" s="5"/>
      <c r="AC8"/>
      <c r="AD8" s="2"/>
    </row>
    <row r="9" spans="2:31" ht="12.75" x14ac:dyDescent="0.2">
      <c r="I9" s="1">
        <v>5</v>
      </c>
      <c r="J9" s="43">
        <v>1</v>
      </c>
      <c r="K9" s="34">
        <v>4456</v>
      </c>
      <c r="L9" s="18">
        <v>7611.5806300000004</v>
      </c>
      <c r="M9" s="18">
        <v>3916</v>
      </c>
      <c r="N9" s="18">
        <v>91</v>
      </c>
      <c r="O9" s="35">
        <v>1982</v>
      </c>
      <c r="W9" s="5"/>
      <c r="AC9"/>
      <c r="AD9" s="2"/>
    </row>
    <row r="10" spans="2:31" ht="12.75" x14ac:dyDescent="0.2">
      <c r="I10" s="1">
        <v>6</v>
      </c>
      <c r="J10" s="43">
        <v>1</v>
      </c>
      <c r="K10" s="34">
        <v>3500</v>
      </c>
      <c r="L10" s="18">
        <v>6951.7627400000001</v>
      </c>
      <c r="M10" s="18">
        <v>3254</v>
      </c>
      <c r="N10" s="18">
        <v>85</v>
      </c>
      <c r="O10" s="35">
        <v>1749</v>
      </c>
      <c r="W10" s="5"/>
      <c r="AC10"/>
      <c r="AD10" s="2"/>
    </row>
    <row r="11" spans="2:31" ht="12.75" customHeight="1" x14ac:dyDescent="0.2">
      <c r="C11" s="64" t="s">
        <v>17</v>
      </c>
      <c r="D11" s="64"/>
      <c r="E11" s="64"/>
      <c r="F11" s="64"/>
      <c r="G11" s="64"/>
      <c r="H11" s="64"/>
      <c r="I11" s="1">
        <v>7</v>
      </c>
      <c r="J11" s="43">
        <v>1</v>
      </c>
      <c r="K11" s="34">
        <v>2823</v>
      </c>
      <c r="L11" s="18">
        <v>6834.9998800000003</v>
      </c>
      <c r="M11" s="18">
        <v>2875</v>
      </c>
      <c r="N11" s="18">
        <v>76</v>
      </c>
      <c r="O11" s="35">
        <v>1567</v>
      </c>
      <c r="W11" s="5"/>
      <c r="AC11"/>
      <c r="AD11" s="2"/>
    </row>
    <row r="12" spans="2:31" ht="12.75" x14ac:dyDescent="0.2">
      <c r="C12" s="64"/>
      <c r="D12" s="64"/>
      <c r="E12" s="64"/>
      <c r="F12" s="64"/>
      <c r="G12" s="64"/>
      <c r="H12" s="64"/>
      <c r="I12" s="1">
        <v>8</v>
      </c>
      <c r="J12" s="43">
        <v>1</v>
      </c>
      <c r="K12" s="34">
        <v>1999</v>
      </c>
      <c r="L12" s="18">
        <v>6464.2504499999995</v>
      </c>
      <c r="M12" s="18">
        <v>2333</v>
      </c>
      <c r="N12" s="18">
        <v>70</v>
      </c>
      <c r="O12" s="35">
        <v>1444</v>
      </c>
      <c r="W12" s="5"/>
      <c r="AC12"/>
      <c r="AD12" s="2"/>
    </row>
    <row r="13" spans="2:31" ht="12.75" x14ac:dyDescent="0.2">
      <c r="C13" s="4"/>
      <c r="D13" s="65" t="s">
        <v>10</v>
      </c>
      <c r="E13" s="66"/>
      <c r="F13" s="66"/>
      <c r="G13" s="66"/>
      <c r="H13" s="66"/>
      <c r="I13" s="1">
        <v>9</v>
      </c>
      <c r="J13" s="43">
        <v>1</v>
      </c>
      <c r="K13" s="34">
        <v>1220</v>
      </c>
      <c r="L13" s="18">
        <v>6277.2777900000001</v>
      </c>
      <c r="M13" s="18">
        <v>2070</v>
      </c>
      <c r="N13" s="18">
        <v>67</v>
      </c>
      <c r="O13" s="35">
        <v>1280</v>
      </c>
      <c r="W13" s="5"/>
      <c r="AC13"/>
      <c r="AD13" s="2"/>
    </row>
    <row r="14" spans="2:31" ht="12.75" customHeight="1" x14ac:dyDescent="0.2">
      <c r="C14" s="19"/>
      <c r="D14" s="50" t="s">
        <v>7</v>
      </c>
      <c r="E14" s="51" t="s">
        <v>5</v>
      </c>
      <c r="F14" s="51" t="s">
        <v>6</v>
      </c>
      <c r="G14" s="51" t="s">
        <v>15</v>
      </c>
      <c r="H14" s="52" t="s">
        <v>14</v>
      </c>
      <c r="I14" s="1">
        <v>10</v>
      </c>
      <c r="J14" s="43">
        <v>1</v>
      </c>
      <c r="K14" s="34">
        <v>663</v>
      </c>
      <c r="L14" s="18">
        <v>6175.5469000000003</v>
      </c>
      <c r="M14" s="18">
        <v>1932</v>
      </c>
      <c r="N14" s="18">
        <v>62</v>
      </c>
      <c r="O14" s="35">
        <v>1073</v>
      </c>
      <c r="W14" s="5"/>
      <c r="AC14"/>
      <c r="AD14" s="2"/>
    </row>
    <row r="15" spans="2:31" ht="12.75" customHeight="1" x14ac:dyDescent="0.2">
      <c r="C15" s="20" t="s">
        <v>0</v>
      </c>
      <c r="D15" s="31">
        <f>MAX(K5:K35)</f>
        <v>13912</v>
      </c>
      <c r="E15" s="32">
        <f t="shared" ref="E15:H15" si="1">MAX(L5:L35)</f>
        <v>16395.000199999999</v>
      </c>
      <c r="F15" s="32">
        <f t="shared" si="1"/>
        <v>8978</v>
      </c>
      <c r="G15" s="32">
        <f t="shared" si="1"/>
        <v>239</v>
      </c>
      <c r="H15" s="33">
        <f t="shared" si="1"/>
        <v>4824</v>
      </c>
      <c r="I15" s="1">
        <v>11</v>
      </c>
      <c r="J15" s="43">
        <v>1</v>
      </c>
      <c r="K15" s="34">
        <v>178</v>
      </c>
      <c r="L15" s="18">
        <v>5857.89624</v>
      </c>
      <c r="M15" s="18">
        <v>1686</v>
      </c>
      <c r="N15" s="18">
        <v>54</v>
      </c>
      <c r="O15" s="35">
        <v>911</v>
      </c>
      <c r="W15" s="8"/>
      <c r="AC15"/>
      <c r="AD15" s="2"/>
    </row>
    <row r="16" spans="2:31" ht="12.75" x14ac:dyDescent="0.2">
      <c r="C16" s="21">
        <v>0.95</v>
      </c>
      <c r="D16" s="34">
        <f>PERCENTILE(K5:K35, 0.95)</f>
        <v>8192</v>
      </c>
      <c r="E16" s="18">
        <f t="shared" ref="E16:H16" si="2">PERCENTILE(L5:L35, 0.95)</f>
        <v>8682.7744949999997</v>
      </c>
      <c r="F16" s="18">
        <f t="shared" si="2"/>
        <v>4710</v>
      </c>
      <c r="G16" s="18">
        <f t="shared" si="2"/>
        <v>120</v>
      </c>
      <c r="H16" s="35">
        <f t="shared" si="2"/>
        <v>2858</v>
      </c>
      <c r="I16" s="1">
        <v>12</v>
      </c>
      <c r="J16" s="43">
        <v>1</v>
      </c>
      <c r="K16" s="34">
        <v>-484</v>
      </c>
      <c r="L16" s="18">
        <v>5753.0000499999996</v>
      </c>
      <c r="M16" s="18">
        <v>1385</v>
      </c>
      <c r="N16" s="18">
        <v>51</v>
      </c>
      <c r="O16" s="35">
        <v>805</v>
      </c>
      <c r="W16" s="8"/>
      <c r="AC16"/>
      <c r="AD16" s="2"/>
    </row>
    <row r="17" spans="1:30" ht="12.75" x14ac:dyDescent="0.2">
      <c r="C17" s="22">
        <v>0.75</v>
      </c>
      <c r="D17" s="34">
        <f>PERCENTILE(K5:K35, 0.75)</f>
        <v>1609.5</v>
      </c>
      <c r="E17" s="18">
        <f t="shared" ref="E17:H17" si="3">PERCENTILE(L5:L35, 0.75)</f>
        <v>6370.7641199999998</v>
      </c>
      <c r="F17" s="18">
        <f t="shared" si="3"/>
        <v>2201.5</v>
      </c>
      <c r="G17" s="18">
        <f t="shared" si="3"/>
        <v>68.5</v>
      </c>
      <c r="H17" s="35">
        <f t="shared" si="3"/>
        <v>1362</v>
      </c>
      <c r="I17" s="1">
        <v>13</v>
      </c>
      <c r="J17" s="43">
        <v>1</v>
      </c>
      <c r="K17" s="34">
        <v>-1274</v>
      </c>
      <c r="L17" s="18">
        <v>5601.0001899999997</v>
      </c>
      <c r="M17" s="18">
        <v>1161</v>
      </c>
      <c r="N17" s="18">
        <v>47</v>
      </c>
      <c r="O17" s="35">
        <v>730</v>
      </c>
      <c r="W17" s="5"/>
      <c r="AC17"/>
      <c r="AD17" s="2"/>
    </row>
    <row r="18" spans="1:30" ht="12.75" x14ac:dyDescent="0.2">
      <c r="C18" s="22">
        <v>0.5</v>
      </c>
      <c r="D18" s="34">
        <f>PERCENTILE(K5:K35, 0.5)</f>
        <v>-2858</v>
      </c>
      <c r="E18" s="18">
        <f t="shared" ref="E18:H18" si="4">PERCENTILE(L5:L35, 0.5)</f>
        <v>4994.9998999999998</v>
      </c>
      <c r="F18" s="18">
        <f t="shared" si="4"/>
        <v>359</v>
      </c>
      <c r="G18" s="18">
        <f t="shared" si="4"/>
        <v>42</v>
      </c>
      <c r="H18" s="35">
        <f t="shared" si="4"/>
        <v>49</v>
      </c>
      <c r="I18" s="1">
        <v>14</v>
      </c>
      <c r="J18" s="43">
        <v>1</v>
      </c>
      <c r="K18" s="34">
        <v>-1577</v>
      </c>
      <c r="L18" s="18">
        <v>5473.9081800000004</v>
      </c>
      <c r="M18" s="18">
        <v>793</v>
      </c>
      <c r="N18" s="18">
        <v>46</v>
      </c>
      <c r="O18" s="35">
        <v>568</v>
      </c>
      <c r="W18" s="5"/>
      <c r="AC18"/>
      <c r="AD18" s="2"/>
    </row>
    <row r="19" spans="1:30" ht="12.75" x14ac:dyDescent="0.2">
      <c r="C19" s="22">
        <v>0.25</v>
      </c>
      <c r="D19" s="34">
        <f>PERCENTILE(K5:K35, 0.25)</f>
        <v>-7918</v>
      </c>
      <c r="E19" s="18">
        <f t="shared" ref="E19:H19" si="5">PERCENTILE(L5:L35, 0.25)</f>
        <v>3812.9902499999998</v>
      </c>
      <c r="F19" s="18">
        <f t="shared" si="5"/>
        <v>-1739.5</v>
      </c>
      <c r="G19" s="18">
        <f t="shared" si="5"/>
        <v>15</v>
      </c>
      <c r="H19" s="35">
        <f t="shared" si="5"/>
        <v>-1245.5</v>
      </c>
      <c r="I19" s="1">
        <v>15</v>
      </c>
      <c r="J19" s="43">
        <v>1</v>
      </c>
      <c r="K19" s="34">
        <v>-1938</v>
      </c>
      <c r="L19" s="18">
        <v>5275.7379000000001</v>
      </c>
      <c r="M19" s="18">
        <v>487</v>
      </c>
      <c r="N19" s="18">
        <v>44</v>
      </c>
      <c r="O19" s="35">
        <v>403</v>
      </c>
      <c r="P19" s="4"/>
      <c r="W19" s="5"/>
      <c r="AC19"/>
      <c r="AD19" s="2"/>
    </row>
    <row r="20" spans="1:30" ht="12.75" x14ac:dyDescent="0.2">
      <c r="C20" s="21">
        <v>0.05</v>
      </c>
      <c r="D20" s="34">
        <f>PERCENTILE(K5:K35, 0.05)</f>
        <v>-12073</v>
      </c>
      <c r="E20" s="18">
        <f t="shared" ref="E20:H20" si="6">PERCENTILE(L5:L35, 0.05)</f>
        <v>2215.1523050000001</v>
      </c>
      <c r="F20" s="18">
        <f t="shared" si="6"/>
        <v>-3962.5</v>
      </c>
      <c r="G20" s="18">
        <f t="shared" si="6"/>
        <v>-355.5</v>
      </c>
      <c r="H20" s="35">
        <f t="shared" si="6"/>
        <v>-3123</v>
      </c>
      <c r="I20" s="1">
        <v>16</v>
      </c>
      <c r="J20" s="43">
        <v>1</v>
      </c>
      <c r="K20" s="34">
        <v>-2858</v>
      </c>
      <c r="L20" s="18">
        <v>4994.9998999999998</v>
      </c>
      <c r="M20" s="18">
        <v>359</v>
      </c>
      <c r="N20" s="18">
        <v>42</v>
      </c>
      <c r="O20" s="35">
        <v>49</v>
      </c>
      <c r="P20" s="4"/>
      <c r="W20" s="5"/>
      <c r="AC20"/>
      <c r="AD20" s="2"/>
    </row>
    <row r="21" spans="1:30" ht="12.75" x14ac:dyDescent="0.2">
      <c r="C21" s="62" t="s">
        <v>3</v>
      </c>
      <c r="D21" s="34">
        <f>MIN(K5:K35)</f>
        <v>-23970</v>
      </c>
      <c r="E21" s="18">
        <f t="shared" ref="E21:H21" si="7">MIN(L5:L35)</f>
        <v>-2035.3320200000001</v>
      </c>
      <c r="F21" s="18">
        <f t="shared" si="7"/>
        <v>-8957</v>
      </c>
      <c r="G21" s="18">
        <f t="shared" si="7"/>
        <v>-2430</v>
      </c>
      <c r="H21" s="35">
        <f t="shared" si="7"/>
        <v>-24223</v>
      </c>
      <c r="I21" s="1">
        <v>17</v>
      </c>
      <c r="J21" s="43">
        <v>1</v>
      </c>
      <c r="K21" s="34">
        <v>-3387</v>
      </c>
      <c r="L21" s="18">
        <v>4869.0003900000002</v>
      </c>
      <c r="M21" s="18">
        <v>122</v>
      </c>
      <c r="N21" s="18">
        <v>41</v>
      </c>
      <c r="O21" s="35">
        <v>-194</v>
      </c>
      <c r="P21" s="4"/>
      <c r="W21" s="5"/>
      <c r="AC21"/>
      <c r="AD21" s="2"/>
    </row>
    <row r="22" spans="1:30" ht="12.75" x14ac:dyDescent="0.2">
      <c r="C22" s="61" t="s">
        <v>1</v>
      </c>
      <c r="D22" s="31">
        <f>AVERAGE(K5:K35)</f>
        <v>-2919.8709677419356</v>
      </c>
      <c r="E22" s="32">
        <f>AVERAGE(L5:L35)</f>
        <v>5301.2223561290321</v>
      </c>
      <c r="F22" s="32">
        <f>AVERAGE(M5:M35)</f>
        <v>360.93548387096774</v>
      </c>
      <c r="G22" s="32">
        <f>AVERAGE(N5:N35)</f>
        <v>-64.064516129032256</v>
      </c>
      <c r="H22" s="33">
        <f>AVERAGE(O5:O35)</f>
        <v>-626.77419354838707</v>
      </c>
      <c r="I22" s="1">
        <v>18</v>
      </c>
      <c r="J22" s="43">
        <v>1</v>
      </c>
      <c r="K22" s="34">
        <v>-3911</v>
      </c>
      <c r="L22" s="18">
        <v>4710.3285100000003</v>
      </c>
      <c r="M22" s="18">
        <v>-119</v>
      </c>
      <c r="N22" s="18">
        <v>40</v>
      </c>
      <c r="O22" s="35">
        <v>-390</v>
      </c>
      <c r="P22" s="4"/>
      <c r="W22" s="5"/>
      <c r="AC22"/>
      <c r="AD22" s="2"/>
    </row>
    <row r="23" spans="1:30" ht="12.75" x14ac:dyDescent="0.2">
      <c r="C23" s="24" t="s">
        <v>4</v>
      </c>
      <c r="D23" s="34">
        <f>STDEV(K5:K35)</f>
        <v>7534.1884046079595</v>
      </c>
      <c r="E23" s="18">
        <f>STDEV(L5:L35)</f>
        <v>2988.3214493010237</v>
      </c>
      <c r="F23" s="18">
        <f>STDEV(M5:M35)</f>
        <v>3364.8705466479573</v>
      </c>
      <c r="G23" s="18">
        <f>STDEV(N5:N35)</f>
        <v>456.4226064722526</v>
      </c>
      <c r="H23" s="35">
        <f>STDEV(O5:O35)</f>
        <v>4750.9381719801922</v>
      </c>
      <c r="I23" s="1">
        <v>19</v>
      </c>
      <c r="J23" s="43">
        <v>1</v>
      </c>
      <c r="K23" s="34">
        <v>-4488</v>
      </c>
      <c r="L23" s="18">
        <v>4618.0001499999998</v>
      </c>
      <c r="M23" s="18">
        <v>-298</v>
      </c>
      <c r="N23" s="18">
        <v>38</v>
      </c>
      <c r="O23" s="35">
        <v>-588</v>
      </c>
      <c r="P23" s="4"/>
      <c r="Q23" s="45"/>
      <c r="R23" s="4"/>
      <c r="S23" s="4"/>
      <c r="T23" s="4"/>
      <c r="U23" s="4"/>
      <c r="W23" s="5"/>
      <c r="X23" s="15"/>
      <c r="Y23" s="15"/>
      <c r="Z23" s="15"/>
      <c r="AA23" s="16"/>
      <c r="AC23"/>
      <c r="AD23" s="2"/>
    </row>
    <row r="24" spans="1:30" ht="12.75" customHeight="1" x14ac:dyDescent="0.2">
      <c r="C24" s="25" t="s">
        <v>8</v>
      </c>
      <c r="D24" s="53">
        <f>COUNTIF(K$5:K$35,"&gt;=0")/COUNTA(K$5:K$35)</f>
        <v>0.35483870967741937</v>
      </c>
      <c r="E24" s="46">
        <f t="shared" ref="E24:H24" si="8">COUNTIF(L$5:L$35,"&gt;=0")/COUNTA(L$5:L$35)</f>
        <v>0.967741935483871</v>
      </c>
      <c r="F24" s="46">
        <f t="shared" si="8"/>
        <v>0.54838709677419351</v>
      </c>
      <c r="G24" s="46">
        <f>COUNTIF(N$5:N$35,"&gt;=0")/COUNTA(N$5:N$35)</f>
        <v>0.77419354838709675</v>
      </c>
      <c r="H24" s="47">
        <f t="shared" si="8"/>
        <v>0.5161290322580645</v>
      </c>
      <c r="I24" s="1">
        <v>20</v>
      </c>
      <c r="J24" s="43">
        <v>1</v>
      </c>
      <c r="K24" s="34">
        <v>-5262</v>
      </c>
      <c r="L24" s="18">
        <v>4402.5790999999999</v>
      </c>
      <c r="M24" s="18">
        <v>-601</v>
      </c>
      <c r="N24" s="18">
        <v>34</v>
      </c>
      <c r="O24" s="35">
        <v>-693</v>
      </c>
      <c r="P24" s="4"/>
      <c r="Q24" s="64" t="s">
        <v>16</v>
      </c>
      <c r="R24" s="64"/>
      <c r="S24" s="64"/>
      <c r="T24" s="64"/>
      <c r="U24" s="64"/>
      <c r="V24" s="64"/>
      <c r="W24" s="64"/>
      <c r="X24" s="15"/>
      <c r="Y24" s="15"/>
      <c r="Z24" s="15"/>
      <c r="AA24" s="16"/>
      <c r="AC24"/>
      <c r="AD24" s="2"/>
    </row>
    <row r="25" spans="1:30" ht="12.75" customHeight="1" x14ac:dyDescent="0.2">
      <c r="C25" s="26" t="s">
        <v>9</v>
      </c>
      <c r="D25" s="54">
        <f>1-D24</f>
        <v>0.64516129032258063</v>
      </c>
      <c r="E25" s="48">
        <f>1-E24</f>
        <v>3.2258064516129004E-2</v>
      </c>
      <c r="F25" s="48">
        <f>1-F24</f>
        <v>0.45161290322580649</v>
      </c>
      <c r="G25" s="48">
        <f>1-G24</f>
        <v>0.22580645161290325</v>
      </c>
      <c r="H25" s="49">
        <f>1-H24</f>
        <v>0.4838709677419355</v>
      </c>
      <c r="I25" s="1">
        <v>21</v>
      </c>
      <c r="J25" s="43">
        <v>1</v>
      </c>
      <c r="K25" s="34">
        <v>-5905</v>
      </c>
      <c r="L25" s="18">
        <v>4336.3373600000004</v>
      </c>
      <c r="M25" s="18">
        <v>-876</v>
      </c>
      <c r="N25" s="18">
        <v>28</v>
      </c>
      <c r="O25" s="35">
        <v>-915</v>
      </c>
      <c r="P25" s="4"/>
      <c r="Q25" s="64"/>
      <c r="R25" s="64"/>
      <c r="S25" s="64"/>
      <c r="T25" s="64"/>
      <c r="U25" s="64"/>
      <c r="V25" s="64"/>
      <c r="W25" s="64"/>
      <c r="X25" s="15"/>
      <c r="Y25" s="15"/>
      <c r="Z25" s="15"/>
      <c r="AA25" s="16"/>
      <c r="AC25"/>
      <c r="AD25" s="2"/>
    </row>
    <row r="26" spans="1:30" ht="12.75" x14ac:dyDescent="0.2">
      <c r="C26" s="55" t="s">
        <v>2</v>
      </c>
      <c r="D26" s="56">
        <f>MEDIAN(K5:K35)</f>
        <v>-2858</v>
      </c>
      <c r="E26" s="56">
        <f>MEDIAN(L5:L35)</f>
        <v>4994.9998999999998</v>
      </c>
      <c r="F26" s="56">
        <f>MEDIAN(M5:M35)</f>
        <v>359</v>
      </c>
      <c r="G26" s="56">
        <f>MEDIAN(N5:N35)</f>
        <v>42</v>
      </c>
      <c r="H26" s="56">
        <f>MEDIAN(O5:O35)</f>
        <v>49</v>
      </c>
      <c r="I26" s="1">
        <v>22</v>
      </c>
      <c r="J26" s="43">
        <v>1</v>
      </c>
      <c r="K26" s="34">
        <v>-6633</v>
      </c>
      <c r="L26" s="18">
        <v>4088.9313000000002</v>
      </c>
      <c r="M26" s="18">
        <v>-1364</v>
      </c>
      <c r="N26" s="18">
        <v>23</v>
      </c>
      <c r="O26" s="35">
        <v>-993</v>
      </c>
      <c r="P26" s="4"/>
      <c r="Q26" s="4"/>
      <c r="R26" s="4"/>
      <c r="S26" s="4"/>
      <c r="T26" s="4"/>
      <c r="U26" s="4"/>
      <c r="V26" s="5"/>
      <c r="W26" s="5"/>
      <c r="X26" s="15"/>
      <c r="Y26" s="15"/>
      <c r="Z26" s="15"/>
      <c r="AA26" s="16"/>
      <c r="AC26"/>
      <c r="AD26" s="2"/>
    </row>
    <row r="27" spans="1:30" ht="12.75" x14ac:dyDescent="0.2">
      <c r="I27" s="1">
        <v>23</v>
      </c>
      <c r="J27" s="43">
        <v>1</v>
      </c>
      <c r="K27" s="34">
        <v>-7564</v>
      </c>
      <c r="L27" s="18">
        <v>3987.99953</v>
      </c>
      <c r="M27" s="18">
        <v>-1555</v>
      </c>
      <c r="N27" s="18">
        <v>20</v>
      </c>
      <c r="O27" s="35">
        <v>-1155</v>
      </c>
      <c r="P27" s="4"/>
      <c r="Q27" s="4"/>
      <c r="R27" s="4"/>
      <c r="S27" s="4"/>
      <c r="T27" s="4"/>
      <c r="U27" s="4"/>
      <c r="V27" s="5"/>
      <c r="W27" s="5"/>
      <c r="X27" s="15"/>
      <c r="Y27" s="15"/>
      <c r="Z27" s="15"/>
      <c r="AA27" s="16"/>
      <c r="AC27"/>
      <c r="AD27" s="2"/>
    </row>
    <row r="28" spans="1:30" ht="12.75" x14ac:dyDescent="0.2">
      <c r="C28" s="9"/>
      <c r="D28" s="9"/>
      <c r="E28" s="9"/>
      <c r="F28" s="9"/>
      <c r="G28" s="9"/>
      <c r="H28" s="9"/>
      <c r="I28" s="1">
        <v>24</v>
      </c>
      <c r="J28" s="43">
        <v>1</v>
      </c>
      <c r="K28" s="34">
        <v>-8272</v>
      </c>
      <c r="L28" s="18">
        <v>3637.9809700000001</v>
      </c>
      <c r="M28" s="18">
        <v>-1924</v>
      </c>
      <c r="N28" s="18">
        <v>10</v>
      </c>
      <c r="O28" s="35">
        <v>-1336</v>
      </c>
      <c r="P28" s="4"/>
      <c r="X28" s="15"/>
      <c r="Y28" s="15"/>
      <c r="Z28" s="15"/>
      <c r="AA28" s="16"/>
      <c r="AC28"/>
      <c r="AD28" s="2"/>
    </row>
    <row r="29" spans="1:30" ht="12.75" x14ac:dyDescent="0.2">
      <c r="I29" s="1">
        <v>25</v>
      </c>
      <c r="J29" s="43">
        <v>1</v>
      </c>
      <c r="K29" s="34">
        <v>-8877</v>
      </c>
      <c r="L29" s="18">
        <v>3302.0003499999998</v>
      </c>
      <c r="M29" s="18">
        <v>-2136</v>
      </c>
      <c r="N29" s="18">
        <v>-20</v>
      </c>
      <c r="O29" s="35">
        <v>-1746</v>
      </c>
      <c r="P29" s="4"/>
      <c r="Q29" s="4"/>
      <c r="R29" s="4"/>
      <c r="S29" s="4"/>
      <c r="T29" s="4"/>
      <c r="U29" s="4"/>
      <c r="V29" s="5"/>
      <c r="W29" s="5"/>
      <c r="X29" s="15"/>
      <c r="Y29" s="15"/>
      <c r="Z29" s="15"/>
      <c r="AA29" s="16"/>
      <c r="AC29"/>
      <c r="AD29" s="2"/>
    </row>
    <row r="30" spans="1:30" ht="12.75" x14ac:dyDescent="0.2">
      <c r="A30" s="41"/>
      <c r="B30" s="41"/>
      <c r="I30" s="1">
        <v>26</v>
      </c>
      <c r="J30" s="43">
        <v>1</v>
      </c>
      <c r="K30" s="34">
        <v>-9585</v>
      </c>
      <c r="L30" s="18">
        <v>3187.1285800000001</v>
      </c>
      <c r="M30" s="18">
        <v>-2366</v>
      </c>
      <c r="N30" s="18">
        <v>-35</v>
      </c>
      <c r="O30" s="35">
        <v>-1764</v>
      </c>
      <c r="P30" s="4"/>
      <c r="Q30" s="4"/>
      <c r="R30" s="4"/>
      <c r="S30" s="4"/>
      <c r="T30" s="4"/>
      <c r="U30" s="4"/>
      <c r="V30" s="5"/>
      <c r="W30" s="5"/>
      <c r="X30" s="15"/>
      <c r="Y30" s="15"/>
      <c r="Z30" s="15"/>
      <c r="AA30" s="16"/>
      <c r="AC30"/>
      <c r="AD30" s="2"/>
    </row>
    <row r="31" spans="1:30" ht="12.75" x14ac:dyDescent="0.2">
      <c r="A31" s="41"/>
      <c r="B31" s="41"/>
      <c r="I31" s="1">
        <v>27</v>
      </c>
      <c r="J31" s="43">
        <v>1</v>
      </c>
      <c r="K31" s="18">
        <v>-10419</v>
      </c>
      <c r="L31" s="18">
        <v>3122.1970700000002</v>
      </c>
      <c r="M31" s="18">
        <v>-2657</v>
      </c>
      <c r="N31" s="18">
        <v>-155</v>
      </c>
      <c r="O31" s="35">
        <v>-2038</v>
      </c>
      <c r="P31" s="4"/>
      <c r="Q31" s="4"/>
      <c r="R31" s="4"/>
      <c r="S31" s="4"/>
      <c r="T31" s="4"/>
      <c r="U31" s="4"/>
      <c r="V31" s="5"/>
      <c r="W31" s="5"/>
      <c r="X31" s="15"/>
      <c r="Y31" s="15"/>
      <c r="Z31" s="15"/>
      <c r="AA31" s="16"/>
      <c r="AC31"/>
      <c r="AD31" s="2"/>
    </row>
    <row r="32" spans="1:30" ht="12.75" x14ac:dyDescent="0.2">
      <c r="A32" s="41"/>
      <c r="B32" s="41"/>
      <c r="I32" s="1">
        <v>28</v>
      </c>
      <c r="J32" s="43">
        <v>1</v>
      </c>
      <c r="K32" s="18">
        <v>-10689</v>
      </c>
      <c r="L32" s="18">
        <v>2817.9270200000001</v>
      </c>
      <c r="M32" s="18">
        <v>-2904</v>
      </c>
      <c r="N32" s="18">
        <v>-182</v>
      </c>
      <c r="O32" s="35">
        <v>-2324</v>
      </c>
      <c r="P32" s="4"/>
      <c r="Q32" s="4"/>
      <c r="R32" s="4"/>
      <c r="S32" s="4"/>
      <c r="T32" s="4"/>
      <c r="U32" s="4"/>
      <c r="V32" s="5"/>
      <c r="W32" s="5"/>
      <c r="X32" s="15"/>
      <c r="Y32" s="15"/>
      <c r="Z32" s="15"/>
      <c r="AA32" s="16"/>
      <c r="AC32"/>
      <c r="AD32" s="2"/>
    </row>
    <row r="33" spans="1:30" ht="12.75" x14ac:dyDescent="0.2">
      <c r="A33" s="41"/>
      <c r="B33" s="41"/>
      <c r="I33" s="1">
        <v>29</v>
      </c>
      <c r="J33" s="43">
        <v>1</v>
      </c>
      <c r="K33" s="18">
        <v>-11748</v>
      </c>
      <c r="L33" s="18">
        <v>2473.0000300000002</v>
      </c>
      <c r="M33" s="18">
        <v>-3569</v>
      </c>
      <c r="N33" s="18">
        <v>-290</v>
      </c>
      <c r="O33" s="35">
        <v>-2680</v>
      </c>
      <c r="P33" s="4"/>
      <c r="Q33" s="4"/>
      <c r="R33" s="4"/>
      <c r="S33" s="4"/>
      <c r="T33" s="4"/>
      <c r="U33" s="4"/>
      <c r="V33" s="5"/>
      <c r="W33" s="5"/>
      <c r="X33" s="15"/>
      <c r="Y33" s="15"/>
      <c r="Z33" s="15"/>
      <c r="AA33" s="16"/>
      <c r="AC33"/>
      <c r="AD33" s="2"/>
    </row>
    <row r="34" spans="1:30" ht="12.75" x14ac:dyDescent="0.2">
      <c r="A34" s="41"/>
      <c r="B34" s="41"/>
      <c r="I34" s="1">
        <v>30</v>
      </c>
      <c r="J34" s="43">
        <v>1</v>
      </c>
      <c r="K34" s="18">
        <v>-12398</v>
      </c>
      <c r="L34" s="18">
        <v>1957.30458</v>
      </c>
      <c r="M34" s="18">
        <v>-4356</v>
      </c>
      <c r="N34" s="18">
        <v>-421</v>
      </c>
      <c r="O34" s="35">
        <v>-3566</v>
      </c>
      <c r="P34" s="4"/>
      <c r="Q34" s="4"/>
      <c r="R34" s="4"/>
      <c r="S34" s="4"/>
      <c r="T34" s="4"/>
      <c r="U34" s="4"/>
      <c r="V34" s="5"/>
      <c r="W34" s="5"/>
      <c r="X34" s="15"/>
      <c r="Y34" s="15"/>
      <c r="Z34" s="15"/>
      <c r="AA34" s="16"/>
      <c r="AC34"/>
      <c r="AD34" s="2"/>
    </row>
    <row r="35" spans="1:30" ht="12.75" x14ac:dyDescent="0.2">
      <c r="A35" s="41"/>
      <c r="B35" s="41"/>
      <c r="I35" s="1">
        <v>31</v>
      </c>
      <c r="J35" s="44">
        <v>1</v>
      </c>
      <c r="K35" s="23">
        <v>-23970</v>
      </c>
      <c r="L35" s="23">
        <v>-2035.3320200000001</v>
      </c>
      <c r="M35" s="23">
        <v>-8957</v>
      </c>
      <c r="N35" s="23">
        <v>-2430</v>
      </c>
      <c r="O35" s="37">
        <v>-24223</v>
      </c>
      <c r="P35" s="4"/>
      <c r="Q35" s="4"/>
      <c r="R35" s="4"/>
      <c r="S35" s="4"/>
      <c r="T35" s="4"/>
      <c r="U35" s="4"/>
      <c r="V35" s="5"/>
      <c r="W35" s="5"/>
      <c r="X35" s="15"/>
      <c r="Y35" s="15"/>
      <c r="Z35" s="15"/>
      <c r="AA35" s="16"/>
      <c r="AC35"/>
      <c r="AD35" s="2"/>
    </row>
    <row r="36" spans="1:30" ht="12.75" x14ac:dyDescent="0.2">
      <c r="A36" s="41"/>
      <c r="B36" s="41"/>
      <c r="I36" s="7"/>
      <c r="P36" s="7"/>
      <c r="Q36" s="7"/>
      <c r="R36" s="7"/>
      <c r="S36" s="7"/>
      <c r="T36" s="7"/>
      <c r="U36" s="7"/>
      <c r="V36" s="5"/>
      <c r="W36" s="5"/>
      <c r="X36" s="15"/>
      <c r="Y36" s="15"/>
      <c r="Z36" s="15"/>
      <c r="AA36" s="16"/>
      <c r="AC36"/>
      <c r="AD36" s="2"/>
    </row>
    <row r="37" spans="1:30" ht="12.75" x14ac:dyDescent="0.2">
      <c r="A37" s="41"/>
      <c r="B37" s="41"/>
      <c r="I37" s="7"/>
      <c r="P37" s="7"/>
      <c r="Q37" s="7"/>
      <c r="R37" s="7"/>
      <c r="S37" s="7"/>
      <c r="T37" s="7"/>
      <c r="U37" s="7"/>
      <c r="V37" s="5"/>
      <c r="W37" s="5"/>
      <c r="X37" s="15"/>
      <c r="Y37" s="15"/>
      <c r="Z37" s="15"/>
      <c r="AA37" s="16"/>
      <c r="AC37"/>
      <c r="AD37" s="2"/>
    </row>
    <row r="38" spans="1:30" ht="12.75" x14ac:dyDescent="0.2">
      <c r="A38" s="41"/>
      <c r="B38" s="41"/>
      <c r="I38" s="5"/>
      <c r="P38" s="5"/>
      <c r="Q38" s="5"/>
      <c r="R38" s="5"/>
      <c r="S38" s="5"/>
      <c r="T38" s="5"/>
      <c r="U38" s="5"/>
      <c r="V38" s="5"/>
      <c r="W38" s="5"/>
      <c r="X38" s="15"/>
      <c r="Y38" s="15"/>
      <c r="Z38" s="15"/>
      <c r="AA38" s="16"/>
      <c r="AC38"/>
      <c r="AD38" s="2"/>
    </row>
    <row r="39" spans="1:30" ht="12.75" x14ac:dyDescent="0.2">
      <c r="A39" s="41"/>
      <c r="B39" s="41"/>
      <c r="I39" s="10"/>
      <c r="P39" s="10"/>
      <c r="Q39" s="10"/>
      <c r="R39" s="10"/>
      <c r="S39" s="10"/>
      <c r="T39" s="10"/>
      <c r="U39" s="10"/>
      <c r="V39" s="5"/>
      <c r="W39" s="5"/>
      <c r="X39" s="15"/>
      <c r="Y39" s="15"/>
      <c r="Z39" s="15"/>
      <c r="AA39" s="16"/>
      <c r="AC39"/>
      <c r="AD39" s="2"/>
    </row>
    <row r="40" spans="1:30" ht="12.75" x14ac:dyDescent="0.2">
      <c r="A40" s="41"/>
      <c r="B40" s="41"/>
      <c r="I40" s="11"/>
      <c r="P40" s="11"/>
      <c r="Q40" s="11"/>
      <c r="R40" s="11"/>
      <c r="S40" s="11"/>
      <c r="T40" s="11"/>
      <c r="U40" s="11"/>
      <c r="V40" s="5"/>
      <c r="W40" s="5"/>
      <c r="X40" s="15"/>
      <c r="Y40" s="15"/>
      <c r="Z40" s="15"/>
      <c r="AA40" s="16"/>
      <c r="AC40"/>
      <c r="AD40" s="2"/>
    </row>
    <row r="41" spans="1:30" ht="12.75" x14ac:dyDescent="0.2">
      <c r="A41" s="41"/>
      <c r="B41" s="41"/>
      <c r="I41" s="11"/>
      <c r="P41" s="11"/>
      <c r="Q41" s="11"/>
      <c r="R41" s="11"/>
      <c r="S41" s="11"/>
      <c r="T41" s="11"/>
      <c r="U41" s="11"/>
      <c r="V41" s="5"/>
      <c r="W41" s="5"/>
      <c r="X41" s="15"/>
      <c r="Y41" s="15"/>
      <c r="Z41" s="15"/>
      <c r="AA41" s="16"/>
      <c r="AC41"/>
      <c r="AD41" s="2"/>
    </row>
    <row r="42" spans="1:30" ht="12.75" x14ac:dyDescent="0.2">
      <c r="A42" s="41"/>
      <c r="B42" s="41"/>
      <c r="I42" s="11"/>
      <c r="P42" s="11"/>
      <c r="Q42" s="11"/>
      <c r="R42" s="11"/>
      <c r="S42" s="11"/>
      <c r="T42" s="11"/>
      <c r="U42" s="11"/>
      <c r="V42" s="5"/>
      <c r="W42" s="5"/>
      <c r="X42" s="15"/>
      <c r="Y42" s="15"/>
      <c r="Z42" s="15"/>
      <c r="AA42" s="16"/>
      <c r="AC42"/>
      <c r="AD42" s="2"/>
    </row>
    <row r="43" spans="1:30" ht="12.75" x14ac:dyDescent="0.2">
      <c r="I43" s="11"/>
      <c r="P43" s="11"/>
      <c r="Q43" s="11"/>
      <c r="R43" s="11"/>
      <c r="S43" s="11"/>
      <c r="T43" s="11"/>
      <c r="U43" s="11"/>
      <c r="V43" s="5"/>
      <c r="W43" s="5"/>
      <c r="X43" s="15"/>
      <c r="Y43" s="15"/>
      <c r="Z43" s="15"/>
      <c r="AA43" s="16"/>
      <c r="AC43"/>
      <c r="AD43" s="2"/>
    </row>
    <row r="44" spans="1:30" ht="12.75" x14ac:dyDescent="0.2">
      <c r="I44" s="11"/>
      <c r="P44" s="11"/>
      <c r="Q44" s="11"/>
      <c r="R44" s="11"/>
      <c r="S44" s="11"/>
      <c r="T44" s="11"/>
      <c r="U44" s="11"/>
      <c r="V44" s="5"/>
      <c r="W44" s="5"/>
      <c r="X44" s="15"/>
      <c r="Y44" s="15"/>
      <c r="Z44" s="15"/>
      <c r="AA44" s="16"/>
      <c r="AC44"/>
      <c r="AD44" s="2"/>
    </row>
    <row r="45" spans="1:30" ht="12.75" x14ac:dyDescent="0.2">
      <c r="I45" s="11"/>
      <c r="P45" s="11"/>
      <c r="Q45" s="11"/>
      <c r="R45" s="11"/>
      <c r="S45" s="11"/>
      <c r="T45" s="11"/>
      <c r="U45" s="11"/>
      <c r="V45" s="5"/>
      <c r="W45" s="5"/>
      <c r="X45" s="15"/>
      <c r="Y45" s="15"/>
      <c r="Z45" s="15"/>
      <c r="AA45" s="16"/>
      <c r="AC45"/>
      <c r="AD45" s="2"/>
    </row>
    <row r="46" spans="1:30" ht="12.75" x14ac:dyDescent="0.2">
      <c r="I46" s="11"/>
      <c r="P46" s="11"/>
      <c r="Q46" s="11"/>
      <c r="R46" s="11"/>
      <c r="S46" s="11"/>
      <c r="T46" s="11"/>
      <c r="U46" s="11"/>
      <c r="V46" s="5"/>
      <c r="W46" s="5"/>
      <c r="X46" s="15"/>
      <c r="Y46" s="15"/>
      <c r="Z46" s="15"/>
      <c r="AA46" s="16"/>
      <c r="AC46"/>
      <c r="AD46" s="2"/>
    </row>
    <row r="47" spans="1:30" ht="12.75" x14ac:dyDescent="0.2">
      <c r="I47" s="11"/>
      <c r="P47" s="11"/>
      <c r="Q47" s="11"/>
      <c r="R47" s="11"/>
      <c r="S47" s="11"/>
      <c r="T47" s="11"/>
      <c r="U47" s="11"/>
      <c r="V47" s="5"/>
      <c r="W47" s="5"/>
      <c r="X47" s="15"/>
      <c r="Y47" s="15"/>
      <c r="Z47" s="15"/>
      <c r="AA47" s="16"/>
      <c r="AC47"/>
      <c r="AD47" s="2"/>
    </row>
    <row r="48" spans="1:30" ht="12.75" x14ac:dyDescent="0.2">
      <c r="I48" s="11"/>
      <c r="P48" s="11"/>
      <c r="Q48" s="11"/>
      <c r="R48" s="11"/>
      <c r="S48" s="11"/>
      <c r="T48" s="11"/>
      <c r="U48" s="11"/>
      <c r="V48" s="5"/>
      <c r="W48" s="5"/>
      <c r="X48" s="15"/>
      <c r="Y48" s="15"/>
      <c r="Z48" s="15"/>
      <c r="AA48" s="16"/>
      <c r="AC48"/>
      <c r="AD48" s="2"/>
    </row>
    <row r="49" spans="9:30" ht="12.75" x14ac:dyDescent="0.2">
      <c r="I49" s="11"/>
      <c r="P49" s="11"/>
      <c r="Q49" s="11"/>
      <c r="R49" s="11"/>
      <c r="S49" s="11"/>
      <c r="T49" s="11"/>
      <c r="U49" s="11"/>
      <c r="V49" s="5"/>
      <c r="W49" s="5"/>
      <c r="X49" s="15"/>
      <c r="Y49" s="15"/>
      <c r="Z49" s="15"/>
      <c r="AA49" s="16"/>
      <c r="AC49"/>
      <c r="AD49" s="2"/>
    </row>
    <row r="50" spans="9:30" ht="12.75" x14ac:dyDescent="0.2">
      <c r="I50" s="11"/>
      <c r="P50" s="11"/>
      <c r="Q50" s="11"/>
      <c r="R50" s="11"/>
      <c r="S50" s="11"/>
      <c r="T50" s="11"/>
      <c r="U50" s="11"/>
      <c r="V50" s="5"/>
      <c r="W50" s="5"/>
      <c r="X50" s="15"/>
      <c r="Y50" s="15"/>
      <c r="Z50" s="15"/>
      <c r="AA50" s="16"/>
      <c r="AC50"/>
      <c r="AD50" s="2"/>
    </row>
    <row r="51" spans="9:30" ht="12.75" x14ac:dyDescent="0.2">
      <c r="I51" s="11"/>
      <c r="P51" s="11"/>
      <c r="Q51" s="11"/>
      <c r="R51" s="11"/>
      <c r="S51" s="11"/>
      <c r="T51" s="11"/>
      <c r="U51" s="11"/>
      <c r="V51" s="5"/>
      <c r="W51" s="5"/>
      <c r="X51" s="15"/>
      <c r="Y51" s="15"/>
      <c r="Z51" s="15"/>
      <c r="AA51" s="16"/>
      <c r="AC51"/>
      <c r="AD51" s="2"/>
    </row>
    <row r="52" spans="9:30" ht="12.75" x14ac:dyDescent="0.2">
      <c r="I52" s="12"/>
      <c r="P52" s="12"/>
      <c r="Q52" s="11"/>
      <c r="R52" s="11"/>
      <c r="S52" s="11"/>
      <c r="T52" s="11"/>
      <c r="U52" s="11"/>
      <c r="V52" s="5"/>
      <c r="W52" s="5"/>
      <c r="X52" s="15"/>
      <c r="Y52" s="15"/>
      <c r="Z52" s="15"/>
      <c r="AA52" s="16"/>
      <c r="AC52"/>
      <c r="AD52" s="2"/>
    </row>
    <row r="53" spans="9:30" ht="12.75" x14ac:dyDescent="0.2">
      <c r="I53" s="12"/>
      <c r="P53" s="12"/>
      <c r="Q53" s="11"/>
      <c r="R53" s="11"/>
      <c r="S53" s="11"/>
      <c r="T53" s="11"/>
      <c r="U53" s="11"/>
      <c r="V53" s="5"/>
      <c r="W53" s="5"/>
      <c r="X53" s="15"/>
      <c r="Y53" s="15"/>
      <c r="Z53" s="15"/>
      <c r="AA53" s="16"/>
      <c r="AC53"/>
      <c r="AD53" s="2"/>
    </row>
    <row r="54" spans="9:30" ht="12.75" x14ac:dyDescent="0.2">
      <c r="I54" s="12"/>
      <c r="P54" s="12"/>
      <c r="Q54" s="12"/>
      <c r="R54" s="12"/>
      <c r="S54" s="12"/>
      <c r="T54" s="12"/>
      <c r="U54" s="12"/>
      <c r="V54" s="5"/>
      <c r="W54" s="5"/>
      <c r="X54" s="15"/>
      <c r="Y54" s="15"/>
      <c r="Z54" s="15"/>
      <c r="AA54" s="16"/>
      <c r="AC54"/>
      <c r="AD54" s="2"/>
    </row>
    <row r="55" spans="9:30" ht="12.75" x14ac:dyDescent="0.2">
      <c r="I55" s="12"/>
      <c r="P55" s="12"/>
      <c r="Q55" s="12"/>
      <c r="R55" s="12"/>
      <c r="S55" s="12"/>
      <c r="T55" s="12"/>
      <c r="U55" s="12"/>
      <c r="V55" s="5"/>
      <c r="W55" s="5"/>
      <c r="X55" s="15"/>
      <c r="Y55" s="15"/>
      <c r="Z55" s="15"/>
      <c r="AA55" s="16"/>
      <c r="AC55"/>
      <c r="AD55" s="2"/>
    </row>
    <row r="56" spans="9:30" ht="12.75" x14ac:dyDescent="0.2">
      <c r="I56" s="11"/>
      <c r="P56" s="11"/>
      <c r="Q56" s="11"/>
      <c r="R56" s="11"/>
      <c r="S56" s="11"/>
      <c r="T56" s="11"/>
      <c r="U56" s="11"/>
      <c r="V56" s="5"/>
      <c r="W56" s="5"/>
      <c r="X56" s="15"/>
      <c r="Y56" s="15"/>
      <c r="Z56" s="15"/>
      <c r="AA56" s="16"/>
      <c r="AC56"/>
      <c r="AD56" s="2"/>
    </row>
    <row r="57" spans="9:30" ht="12.75" x14ac:dyDescent="0.2">
      <c r="I57" s="11"/>
      <c r="P57" s="11"/>
      <c r="Q57" s="11"/>
      <c r="R57" s="11"/>
      <c r="S57" s="11"/>
      <c r="T57" s="11"/>
      <c r="U57" s="11"/>
      <c r="V57" s="5"/>
      <c r="W57" s="5"/>
      <c r="X57" s="15"/>
      <c r="Y57" s="15"/>
      <c r="Z57" s="15"/>
      <c r="AA57" s="16"/>
      <c r="AC57"/>
      <c r="AD57" s="2"/>
    </row>
    <row r="58" spans="9:30" ht="12.75" x14ac:dyDescent="0.2">
      <c r="I58" s="11"/>
      <c r="P58" s="11"/>
      <c r="Q58" s="11"/>
      <c r="R58" s="11"/>
      <c r="S58" s="11"/>
      <c r="T58" s="11"/>
      <c r="U58" s="11"/>
      <c r="V58" s="5"/>
      <c r="W58" s="5"/>
      <c r="X58" s="15"/>
      <c r="Y58" s="15"/>
      <c r="Z58" s="15"/>
      <c r="AA58" s="16"/>
      <c r="AC58"/>
      <c r="AD58" s="2"/>
    </row>
    <row r="59" spans="9:30" ht="12.75" x14ac:dyDescent="0.2">
      <c r="I59" s="13"/>
      <c r="P59" s="13"/>
      <c r="Q59" s="13"/>
      <c r="R59" s="13"/>
      <c r="S59" s="13"/>
      <c r="T59" s="13"/>
      <c r="U59" s="13"/>
      <c r="V59" s="5"/>
      <c r="W59" s="5"/>
      <c r="X59" s="15"/>
      <c r="Y59" s="15"/>
      <c r="Z59" s="15"/>
      <c r="AA59" s="16"/>
      <c r="AC59"/>
      <c r="AD59" s="2"/>
    </row>
    <row r="60" spans="9:30" ht="12.75" x14ac:dyDescent="0.2">
      <c r="V60" s="5"/>
      <c r="W60" s="5"/>
      <c r="X60" s="15"/>
      <c r="Y60" s="15"/>
      <c r="Z60" s="15"/>
      <c r="AA60" s="16"/>
      <c r="AC60"/>
      <c r="AD60" s="2"/>
    </row>
    <row r="61" spans="9:30" ht="12.75" x14ac:dyDescent="0.2">
      <c r="V61" s="5"/>
      <c r="W61" s="5"/>
      <c r="X61" s="15"/>
      <c r="Y61" s="15"/>
      <c r="Z61" s="15"/>
      <c r="AA61" s="16"/>
      <c r="AC61"/>
      <c r="AD61" s="2"/>
    </row>
    <row r="62" spans="9:30" ht="12.75" x14ac:dyDescent="0.2">
      <c r="V62" s="5"/>
      <c r="W62" s="5"/>
      <c r="X62" s="15"/>
      <c r="Y62" s="15"/>
      <c r="Z62" s="15"/>
      <c r="AA62" s="16"/>
      <c r="AC62"/>
      <c r="AD62" s="2"/>
    </row>
    <row r="63" spans="9:30" ht="12.75" x14ac:dyDescent="0.2">
      <c r="V63" s="5"/>
      <c r="W63" s="5"/>
      <c r="X63" s="15"/>
      <c r="Y63" s="15"/>
      <c r="Z63" s="15"/>
      <c r="AA63" s="16"/>
      <c r="AC63"/>
      <c r="AD63" s="2"/>
    </row>
    <row r="64" spans="9:30" ht="12.75" x14ac:dyDescent="0.2">
      <c r="V64" s="5"/>
      <c r="W64" s="5"/>
      <c r="X64" s="15"/>
      <c r="Y64" s="15"/>
      <c r="Z64" s="15"/>
      <c r="AA64" s="16"/>
      <c r="AC64"/>
      <c r="AD64" s="2"/>
    </row>
    <row r="65" spans="22:30" ht="12.75" x14ac:dyDescent="0.2">
      <c r="V65" s="5"/>
      <c r="W65" s="5"/>
      <c r="X65" s="15"/>
      <c r="Y65" s="15"/>
      <c r="Z65" s="15"/>
      <c r="AA65" s="16"/>
      <c r="AC65"/>
      <c r="AD65" s="2"/>
    </row>
    <row r="66" spans="22:30" ht="12.75" x14ac:dyDescent="0.2">
      <c r="V66" s="5"/>
      <c r="W66" s="5"/>
      <c r="X66" s="15"/>
      <c r="Y66" s="15"/>
      <c r="Z66" s="15"/>
      <c r="AA66" s="16"/>
      <c r="AC66"/>
      <c r="AD66" s="2"/>
    </row>
    <row r="67" spans="22:30" ht="12.75" x14ac:dyDescent="0.2">
      <c r="V67" s="5"/>
      <c r="W67" s="5"/>
      <c r="X67" s="15"/>
      <c r="Y67" s="15"/>
      <c r="Z67" s="15"/>
      <c r="AA67" s="16"/>
      <c r="AC67"/>
      <c r="AD67" s="2"/>
    </row>
    <row r="68" spans="22:30" ht="12.75" x14ac:dyDescent="0.2">
      <c r="V68" s="5"/>
      <c r="W68" s="5"/>
      <c r="X68" s="15"/>
      <c r="Y68" s="15"/>
      <c r="Z68" s="15"/>
      <c r="AA68" s="16"/>
      <c r="AC68"/>
      <c r="AD68" s="2"/>
    </row>
    <row r="69" spans="22:30" ht="12.75" x14ac:dyDescent="0.2">
      <c r="V69" s="5"/>
      <c r="W69" s="5"/>
      <c r="X69" s="15"/>
      <c r="Y69" s="15"/>
      <c r="Z69" s="15"/>
      <c r="AA69" s="16"/>
      <c r="AC69"/>
      <c r="AD69" s="2"/>
    </row>
    <row r="70" spans="22:30" ht="12.75" x14ac:dyDescent="0.2">
      <c r="V70" s="5"/>
      <c r="W70" s="5"/>
      <c r="X70" s="15"/>
      <c r="Y70" s="15"/>
      <c r="Z70" s="15"/>
      <c r="AA70" s="16"/>
      <c r="AC70"/>
      <c r="AD70" s="2"/>
    </row>
    <row r="71" spans="22:30" ht="12.75" x14ac:dyDescent="0.2">
      <c r="V71" s="5"/>
      <c r="W71" s="5"/>
      <c r="X71" s="15"/>
      <c r="Y71" s="15"/>
      <c r="Z71" s="15"/>
      <c r="AA71" s="16"/>
      <c r="AC71"/>
      <c r="AD71" s="2"/>
    </row>
    <row r="72" spans="22:30" ht="12.75" x14ac:dyDescent="0.2">
      <c r="V72" s="5"/>
      <c r="W72" s="5"/>
      <c r="X72" s="15"/>
      <c r="Y72" s="15"/>
      <c r="Z72" s="15"/>
      <c r="AA72" s="16"/>
      <c r="AC72"/>
      <c r="AD72" s="2"/>
    </row>
    <row r="73" spans="22:30" ht="12.75" x14ac:dyDescent="0.2">
      <c r="V73" s="5"/>
      <c r="W73" s="5"/>
      <c r="X73" s="15"/>
      <c r="Y73" s="15"/>
      <c r="Z73" s="15"/>
      <c r="AA73" s="16"/>
      <c r="AC73"/>
      <c r="AD73" s="2"/>
    </row>
    <row r="74" spans="22:30" ht="12.75" x14ac:dyDescent="0.2">
      <c r="V74" s="5"/>
      <c r="W74" s="5"/>
      <c r="X74" s="15"/>
      <c r="Y74" s="15"/>
      <c r="Z74" s="15"/>
      <c r="AA74" s="16"/>
      <c r="AC74"/>
      <c r="AD74" s="2"/>
    </row>
    <row r="75" spans="22:30" ht="12.75" x14ac:dyDescent="0.2">
      <c r="V75" s="5"/>
      <c r="W75" s="5"/>
      <c r="X75" s="15"/>
      <c r="Y75" s="15"/>
      <c r="Z75" s="15"/>
      <c r="AA75" s="16"/>
      <c r="AC75"/>
      <c r="AD75" s="2"/>
    </row>
    <row r="76" spans="22:30" ht="12.75" x14ac:dyDescent="0.2">
      <c r="V76" s="5"/>
      <c r="W76" s="5"/>
      <c r="X76" s="15"/>
      <c r="Y76" s="15"/>
      <c r="Z76" s="15"/>
      <c r="AA76" s="16"/>
      <c r="AC76"/>
      <c r="AD76" s="2"/>
    </row>
    <row r="77" spans="22:30" ht="12.75" x14ac:dyDescent="0.2">
      <c r="V77" s="5"/>
      <c r="W77" s="5"/>
      <c r="X77" s="15"/>
      <c r="Y77" s="15"/>
      <c r="Z77" s="15"/>
      <c r="AA77" s="16"/>
      <c r="AC77"/>
      <c r="AD77" s="2"/>
    </row>
    <row r="78" spans="22:30" ht="12.75" x14ac:dyDescent="0.2">
      <c r="V78" s="5"/>
      <c r="W78" s="5"/>
      <c r="X78" s="15"/>
      <c r="Y78" s="15"/>
      <c r="Z78" s="15"/>
      <c r="AA78" s="16"/>
      <c r="AC78"/>
      <c r="AD78" s="2"/>
    </row>
    <row r="79" spans="22:30" ht="12.75" x14ac:dyDescent="0.2">
      <c r="V79" s="5"/>
      <c r="W79" s="5"/>
      <c r="X79" s="15"/>
      <c r="Y79" s="15"/>
      <c r="Z79" s="15"/>
      <c r="AA79" s="16"/>
      <c r="AC79"/>
      <c r="AD79" s="2"/>
    </row>
    <row r="80" spans="22:30" ht="12.75" x14ac:dyDescent="0.2">
      <c r="V80" s="5"/>
      <c r="W80" s="5"/>
      <c r="X80" s="15"/>
      <c r="Y80" s="15"/>
      <c r="Z80" s="15"/>
      <c r="AA80" s="16"/>
      <c r="AC80"/>
      <c r="AD80" s="2"/>
    </row>
    <row r="81" spans="9:30" ht="12.75" x14ac:dyDescent="0.2">
      <c r="V81" s="5"/>
      <c r="W81" s="5"/>
      <c r="X81" s="15"/>
      <c r="Y81" s="15"/>
      <c r="Z81" s="15"/>
      <c r="AA81" s="16"/>
      <c r="AC81"/>
      <c r="AD81" s="2"/>
    </row>
    <row r="82" spans="9:30" ht="12.75" x14ac:dyDescent="0.2">
      <c r="V82" s="5"/>
      <c r="W82" s="5"/>
      <c r="X82" s="15"/>
      <c r="Y82" s="15"/>
      <c r="Z82" s="15"/>
      <c r="AA82" s="16"/>
      <c r="AC82"/>
      <c r="AD82" s="2"/>
    </row>
    <row r="83" spans="9:30" ht="12.75" x14ac:dyDescent="0.2">
      <c r="V83" s="5"/>
      <c r="W83" s="5"/>
      <c r="X83" s="15"/>
      <c r="Y83" s="15"/>
      <c r="Z83" s="15"/>
      <c r="AA83" s="16"/>
      <c r="AC83"/>
      <c r="AD83" s="2"/>
    </row>
    <row r="84" spans="9:30" ht="12.75" x14ac:dyDescent="0.2">
      <c r="V84" s="5"/>
      <c r="W84" s="5"/>
      <c r="X84" s="15"/>
      <c r="Y84" s="15"/>
      <c r="Z84" s="15"/>
      <c r="AA84" s="16"/>
      <c r="AC84"/>
      <c r="AD84" s="2"/>
    </row>
    <row r="85" spans="9:30" ht="12.75" x14ac:dyDescent="0.2">
      <c r="V85" s="5"/>
      <c r="W85" s="5"/>
      <c r="X85" s="15"/>
      <c r="Y85" s="15"/>
      <c r="Z85" s="15"/>
      <c r="AA85" s="16"/>
      <c r="AC85"/>
      <c r="AD85" s="2"/>
    </row>
    <row r="86" spans="9:30" ht="12.75" x14ac:dyDescent="0.2">
      <c r="V86" s="5"/>
      <c r="W86" s="5"/>
      <c r="X86" s="15"/>
      <c r="Y86" s="15"/>
      <c r="Z86" s="15"/>
      <c r="AA86" s="16"/>
      <c r="AC86"/>
      <c r="AD86" s="2"/>
    </row>
    <row r="87" spans="9:30" ht="12.75" x14ac:dyDescent="0.2">
      <c r="V87" s="5"/>
      <c r="W87" s="5"/>
      <c r="X87" s="15"/>
      <c r="Y87" s="15"/>
      <c r="Z87" s="15"/>
      <c r="AA87" s="16"/>
      <c r="AC87"/>
      <c r="AD87" s="2"/>
    </row>
    <row r="88" spans="9:30" ht="12.75" x14ac:dyDescent="0.2">
      <c r="V88" s="5"/>
      <c r="W88" s="5"/>
      <c r="X88" s="15"/>
      <c r="Y88" s="15"/>
      <c r="Z88" s="15"/>
      <c r="AA88" s="16"/>
      <c r="AC88"/>
      <c r="AD88" s="2"/>
    </row>
    <row r="89" spans="9:30" ht="12.75" x14ac:dyDescent="0.2">
      <c r="V89" s="5"/>
      <c r="W89" s="5"/>
      <c r="X89" s="15"/>
      <c r="Y89" s="15"/>
      <c r="Z89" s="15"/>
      <c r="AA89" s="16"/>
      <c r="AC89"/>
      <c r="AD89" s="2"/>
    </row>
    <row r="90" spans="9:30" ht="12.75" x14ac:dyDescent="0.2">
      <c r="V90" s="5"/>
      <c r="W90" s="5"/>
      <c r="X90" s="15"/>
      <c r="Y90" s="15"/>
      <c r="Z90" s="15"/>
      <c r="AA90" s="16"/>
      <c r="AC90"/>
      <c r="AD90" s="2"/>
    </row>
    <row r="91" spans="9:30" ht="12.75" x14ac:dyDescent="0.2">
      <c r="V91" s="5"/>
      <c r="W91" s="5"/>
      <c r="X91" s="15"/>
      <c r="Y91" s="15"/>
      <c r="Z91" s="15"/>
      <c r="AA91" s="16"/>
      <c r="AC91"/>
      <c r="AD91" s="2"/>
    </row>
    <row r="92" spans="9:30" ht="12.75" x14ac:dyDescent="0.2">
      <c r="V92" s="5"/>
      <c r="W92" s="5"/>
      <c r="X92" s="15"/>
      <c r="Y92" s="15"/>
      <c r="Z92" s="15"/>
      <c r="AA92" s="16"/>
      <c r="AC92"/>
      <c r="AD92" s="2"/>
    </row>
    <row r="93" spans="9:30" ht="12.75" x14ac:dyDescent="0.2">
      <c r="I93" s="5"/>
      <c r="P93" s="5"/>
      <c r="Q93" s="5"/>
      <c r="R93" s="5"/>
      <c r="S93" s="5"/>
      <c r="T93" s="5"/>
      <c r="U93" s="5"/>
      <c r="V93" s="5"/>
      <c r="W93" s="5"/>
      <c r="X93" s="15"/>
      <c r="Y93" s="15"/>
      <c r="Z93" s="15"/>
      <c r="AA93" s="16"/>
      <c r="AC93"/>
      <c r="AD93" s="2"/>
    </row>
    <row r="94" spans="9:30" ht="12.75" x14ac:dyDescent="0.2">
      <c r="I94" s="5"/>
      <c r="P94" s="5"/>
      <c r="Q94" s="5"/>
      <c r="R94" s="5"/>
      <c r="S94" s="5"/>
      <c r="T94" s="5"/>
      <c r="U94" s="5"/>
      <c r="V94" s="5"/>
      <c r="W94" s="5"/>
      <c r="X94" s="15"/>
      <c r="Y94" s="15"/>
      <c r="Z94" s="15"/>
      <c r="AA94" s="16"/>
      <c r="AC94"/>
      <c r="AD94" s="2"/>
    </row>
    <row r="95" spans="9:30" x14ac:dyDescent="0.2">
      <c r="I95" s="9"/>
      <c r="P95" s="9"/>
      <c r="Q95" s="9"/>
      <c r="R95" s="9"/>
      <c r="S95" s="9"/>
      <c r="T95" s="9"/>
      <c r="U95" s="9"/>
      <c r="V95" s="5"/>
      <c r="W95" s="5"/>
      <c r="X95" s="15"/>
      <c r="Y95" s="15"/>
      <c r="Z95" s="15"/>
      <c r="AA95" s="16"/>
    </row>
    <row r="96" spans="9:30" x14ac:dyDescent="0.2">
      <c r="I96" s="9"/>
      <c r="P96" s="9"/>
      <c r="Q96" s="9"/>
      <c r="R96" s="9"/>
      <c r="S96" s="9"/>
      <c r="T96" s="9"/>
      <c r="U96" s="9"/>
      <c r="V96" s="9"/>
      <c r="W96" s="9"/>
    </row>
  </sheetData>
  <mergeCells count="7">
    <mergeCell ref="C2:H2"/>
    <mergeCell ref="Q24:W25"/>
    <mergeCell ref="C3:H3"/>
    <mergeCell ref="J3:O3"/>
    <mergeCell ref="Q3:V3"/>
    <mergeCell ref="C11:H12"/>
    <mergeCell ref="D13:H13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74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Description xmlns="a14523ce-dede-483e-883a-2d83261080bd" xsi:nil="true"/>
    <AEMOCustodian xmlns="a14523ce-dede-483e-883a-2d83261080bd">
      <UserInfo>
        <DisplayName>Peter Campbell</DisplayName>
        <AccountId>633</AccountId>
        <AccountType/>
      </UserInfo>
    </AEMOCustodian>
    <ArchiveDocument xmlns="a14523ce-dede-483e-883a-2d83261080bd">false</ArchiveDocument>
    <_dlc_DocId xmlns="a14523ce-dede-483e-883a-2d83261080bd">PROJECT-21-29943</_dlc_DocId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STTM</TermName>
          <TermId xmlns="http://schemas.microsoft.com/office/infopath/2007/PartnerControls">14e15b49-f49d-4f43-96a1-c05c79f71972</TermId>
        </TermInfo>
      </Terms>
    </AEMOKeywordsTaxHTField0>
    <TaxCatchAll xmlns="a14523ce-dede-483e-883a-2d83261080bd">
      <Value>11</Value>
      <Value>63</Value>
    </TaxCatchAll>
    <_dlc_DocIdUrl xmlns="a14523ce-dede-483e-883a-2d83261080bd">
      <Url>http://sharedocs/sites/so/gso/_layouts/15/DocIdRedir.aspx?ID=PROJECT-21-29943</Url>
      <Description>PROJECT-21-29943</Description>
    </_dlc_DocIdUrl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</TermName>
          <TermId xmlns="http://schemas.microsoft.com/office/infopath/2007/PartnerControls">8ae4cf81-fd7c-4b5d-880f-3ad9d29fca1a</TermId>
        </TermInfo>
      </Terms>
    </AEMODocumentTypeTaxHTField0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9006E3-DD10-4463-B0B4-5AFC927126C4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67F1A0D-608C-47E8-AAB4-D0B7C6063A44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7548E436-861F-4992-8E1D-ACC7434053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460374B-0EC7-454F-A3EE-8E4ED2B8DFB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c79b7422-4e60-4d6c-b369-f8881cf26669"/>
    <ds:schemaRef ds:uri="http://purl.org/dc/terms/"/>
    <ds:schemaRef ds:uri="http://schemas.openxmlformats.org/package/2006/metadata/core-properties"/>
    <ds:schemaRef ds:uri="a14523ce-dede-483e-883a-2d83261080bd"/>
    <ds:schemaRef ds:uri="3e970775-e91d-4aaa-af5b-39a7fa4c63a4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849251A8-3CF6-481F-BF8D-0E7D61CF2682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267BD29B-B3C5-4407-A659-24A966EC34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Month1 Published MOS estimates</vt:lpstr>
      <vt:lpstr>Month2 Published MOS estimates</vt:lpstr>
      <vt:lpstr>Month3 Published MOS estimates</vt:lpstr>
    </vt:vector>
  </TitlesOfParts>
  <Company>VENCorp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MOS Estimates Supporting Data</dc:title>
  <dc:creator>cdiep</dc:creator>
  <dc:description>1.0</dc:description>
  <cp:lastModifiedBy>Jessie Yeung</cp:lastModifiedBy>
  <cp:lastPrinted>2010-01-18T07:10:20Z</cp:lastPrinted>
  <dcterms:created xsi:type="dcterms:W3CDTF">2010-01-06T00:04:41Z</dcterms:created>
  <dcterms:modified xsi:type="dcterms:W3CDTF">2021-06-07T02:09:25Z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dlc_DocId">
    <vt:lpwstr>APPLICATIONS-197-376</vt:lpwstr>
  </property>
  <property fmtid="{D5CDD505-2E9C-101B-9397-08002B2CF9AE}" pid="4" name="_dlc_DocIdItemGuid">
    <vt:lpwstr>70b41ed4-e528-4dfb-9e87-f40a8e7e84c7</vt:lpwstr>
  </property>
  <property fmtid="{D5CDD505-2E9C-101B-9397-08002B2CF9AE}" pid="5" name="_dlc_DocIdUrl">
    <vt:lpwstr>http://sharedocs/app/gop/_layouts/15/DocIdRedir.aspx?ID=APPLICATIONS-197-376, APPLICATIONS-197-376</vt:lpwstr>
  </property>
  <property fmtid="{D5CDD505-2E9C-101B-9397-08002B2CF9AE}" pid="6" name="AEMOKeywords">
    <vt:lpwstr>63;#STTM|14e15b49-f49d-4f43-96a1-c05c79f71972</vt:lpwstr>
  </property>
  <property fmtid="{D5CDD505-2E9C-101B-9397-08002B2CF9AE}" pid="7" name="AEMODocumentType">
    <vt:lpwstr>11;#Publication|8ae4cf81-fd7c-4b5d-880f-3ad9d29fca1a</vt:lpwstr>
  </property>
  <property fmtid="{D5CDD505-2E9C-101B-9397-08002B2CF9AE}" pid="8" name="ContentTypeId">
    <vt:lpwstr>0x0101009BE89D58CAF0934CA32A20BCFFD353DC0079E3553181297B4B8058B7D45BFCABD8</vt:lpwstr>
  </property>
  <property fmtid="{D5CDD505-2E9C-101B-9397-08002B2CF9AE}" pid="9" name="display_urn:schemas-microsoft-com:office:office#AEMOCustodian">
    <vt:lpwstr>Luke Garland</vt:lpwstr>
  </property>
  <property fmtid="{D5CDD505-2E9C-101B-9397-08002B2CF9AE}" pid="10" name="WorkflowChangePath">
    <vt:lpwstr>7a91e4c4-6df3-458d-8fe9-433a0b6e1014,21;aace574a-763c-4bf5-b665-a93b35a23376,23;f374f306-f4c8-4f06-8efe-6acff4fc8f4d,25;7a91e4c4-6df3-458d-8fe9-433a0b6e1014,14;aace574a-763c-4bf5-b665-a93b35a23376,16;c9196953-c2b8-4791-88f8-03668f4e142d,18;</vt:lpwstr>
  </property>
  <property fmtid="{D5CDD505-2E9C-101B-9397-08002B2CF9AE}" pid="11" name="STIStatus">
    <vt:lpwstr/>
  </property>
  <property fmtid="{D5CDD505-2E9C-101B-9397-08002B2CF9AE}" pid="12" name="Order">
    <vt:r8>37800</vt:r8>
  </property>
  <property fmtid="{D5CDD505-2E9C-101B-9397-08002B2CF9AE}" pid="13" name="xd_ProgID">
    <vt:lpwstr/>
  </property>
  <property fmtid="{D5CDD505-2E9C-101B-9397-08002B2CF9AE}" pid="14" name="AEMOOriginalURL">
    <vt:lpwstr/>
  </property>
  <property fmtid="{D5CDD505-2E9C-101B-9397-08002B2CF9AE}" pid="15" name="TemplateUrl">
    <vt:lpwstr/>
  </property>
  <property fmtid="{D5CDD505-2E9C-101B-9397-08002B2CF9AE}" pid="16" name="IsWIP">
    <vt:lpwstr>No</vt:lpwstr>
  </property>
  <property fmtid="{D5CDD505-2E9C-101B-9397-08002B2CF9AE}" pid="17" name="SCADAStatus">
    <vt:lpwstr/>
  </property>
</Properties>
</file>