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stevens\Desktop\"/>
    </mc:Choice>
  </mc:AlternateContent>
  <bookViews>
    <workbookView xWindow="120" yWindow="180" windowWidth="6030" windowHeight="5145"/>
  </bookViews>
  <sheets>
    <sheet name="SEP 18 MOS estimates" sheetId="4" r:id="rId1"/>
    <sheet name="OCT 18 MOS estimates" sheetId="8" r:id="rId2"/>
    <sheet name="NOV 18 MOS estimates" sheetId="6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O34" i="6" l="1"/>
  <c r="N34" i="6"/>
  <c r="M34" i="6"/>
  <c r="L34" i="6"/>
  <c r="K34" i="6"/>
  <c r="O33" i="6"/>
  <c r="N33" i="6"/>
  <c r="M33" i="6"/>
  <c r="L33" i="6"/>
  <c r="K33" i="6"/>
  <c r="O32" i="6"/>
  <c r="N32" i="6"/>
  <c r="M32" i="6"/>
  <c r="L32" i="6"/>
  <c r="K32" i="6"/>
  <c r="O31" i="6"/>
  <c r="N31" i="6"/>
  <c r="M31" i="6"/>
  <c r="L31" i="6"/>
  <c r="K31" i="6"/>
  <c r="O30" i="6"/>
  <c r="N30" i="6"/>
  <c r="M30" i="6"/>
  <c r="L30" i="6"/>
  <c r="K30" i="6"/>
  <c r="O29" i="6"/>
  <c r="N29" i="6"/>
  <c r="M29" i="6"/>
  <c r="L29" i="6"/>
  <c r="K29" i="6"/>
  <c r="O28" i="6"/>
  <c r="N28" i="6"/>
  <c r="M28" i="6"/>
  <c r="L28" i="6"/>
  <c r="K28" i="6"/>
  <c r="O27" i="6"/>
  <c r="N27" i="6"/>
  <c r="M27" i="6"/>
  <c r="L27" i="6"/>
  <c r="K27" i="6"/>
  <c r="O26" i="6"/>
  <c r="N26" i="6"/>
  <c r="M26" i="6"/>
  <c r="L26" i="6"/>
  <c r="K26" i="6"/>
  <c r="O25" i="6"/>
  <c r="N25" i="6"/>
  <c r="M25" i="6"/>
  <c r="L25" i="6"/>
  <c r="K25" i="6"/>
  <c r="O24" i="6"/>
  <c r="N24" i="6"/>
  <c r="M24" i="6"/>
  <c r="L24" i="6"/>
  <c r="K24" i="6"/>
  <c r="O23" i="6"/>
  <c r="N23" i="6"/>
  <c r="M23" i="6"/>
  <c r="L23" i="6"/>
  <c r="K23" i="6"/>
  <c r="O22" i="6"/>
  <c r="N22" i="6"/>
  <c r="M22" i="6"/>
  <c r="L22" i="6"/>
  <c r="K22" i="6"/>
  <c r="O21" i="6"/>
  <c r="N21" i="6"/>
  <c r="M21" i="6"/>
  <c r="L21" i="6"/>
  <c r="K21" i="6"/>
  <c r="O20" i="6"/>
  <c r="N20" i="6"/>
  <c r="M20" i="6"/>
  <c r="L20" i="6"/>
  <c r="K20" i="6"/>
  <c r="O19" i="6"/>
  <c r="N19" i="6"/>
  <c r="M19" i="6"/>
  <c r="L19" i="6"/>
  <c r="K19" i="6"/>
  <c r="O18" i="6"/>
  <c r="N18" i="6"/>
  <c r="M18" i="6"/>
  <c r="L18" i="6"/>
  <c r="K18" i="6"/>
  <c r="O17" i="6"/>
  <c r="N17" i="6"/>
  <c r="M17" i="6"/>
  <c r="L17" i="6"/>
  <c r="K17" i="6"/>
  <c r="O16" i="6"/>
  <c r="N16" i="6"/>
  <c r="M16" i="6"/>
  <c r="L16" i="6"/>
  <c r="K16" i="6"/>
  <c r="O15" i="6"/>
  <c r="N15" i="6"/>
  <c r="M15" i="6"/>
  <c r="L15" i="6"/>
  <c r="K15" i="6"/>
  <c r="O14" i="6"/>
  <c r="N14" i="6"/>
  <c r="M14" i="6"/>
  <c r="L14" i="6"/>
  <c r="K14" i="6"/>
  <c r="O13" i="6"/>
  <c r="N13" i="6"/>
  <c r="M13" i="6"/>
  <c r="L13" i="6"/>
  <c r="K13" i="6"/>
  <c r="O12" i="6"/>
  <c r="N12" i="6"/>
  <c r="M12" i="6"/>
  <c r="L12" i="6"/>
  <c r="K12" i="6"/>
  <c r="O11" i="6"/>
  <c r="N11" i="6"/>
  <c r="M11" i="6"/>
  <c r="L11" i="6"/>
  <c r="K11" i="6"/>
  <c r="O10" i="6"/>
  <c r="N10" i="6"/>
  <c r="M10" i="6"/>
  <c r="L10" i="6"/>
  <c r="K10" i="6"/>
  <c r="O9" i="6"/>
  <c r="N9" i="6"/>
  <c r="M9" i="6"/>
  <c r="L9" i="6"/>
  <c r="K9" i="6"/>
  <c r="O8" i="6"/>
  <c r="N8" i="6"/>
  <c r="M8" i="6"/>
  <c r="L8" i="6"/>
  <c r="K8" i="6"/>
  <c r="O7" i="6"/>
  <c r="N7" i="6"/>
  <c r="M7" i="6"/>
  <c r="L7" i="6"/>
  <c r="K7" i="6"/>
  <c r="O6" i="6"/>
  <c r="N6" i="6"/>
  <c r="M6" i="6"/>
  <c r="L6" i="6"/>
  <c r="K6" i="6"/>
  <c r="O5" i="6"/>
  <c r="N5" i="6"/>
  <c r="M5" i="6"/>
  <c r="L5" i="6"/>
  <c r="K5" i="6"/>
  <c r="O35" i="8"/>
  <c r="N35" i="8"/>
  <c r="M35" i="8"/>
  <c r="L35" i="8"/>
  <c r="K35" i="8"/>
  <c r="O34" i="8"/>
  <c r="N34" i="8"/>
  <c r="M34" i="8"/>
  <c r="L34" i="8"/>
  <c r="K34" i="8"/>
  <c r="O33" i="8"/>
  <c r="N33" i="8"/>
  <c r="M33" i="8"/>
  <c r="L33" i="8"/>
  <c r="K33" i="8"/>
  <c r="O32" i="8"/>
  <c r="N32" i="8"/>
  <c r="M32" i="8"/>
  <c r="L32" i="8"/>
  <c r="K32" i="8"/>
  <c r="O31" i="8"/>
  <c r="N31" i="8"/>
  <c r="M31" i="8"/>
  <c r="L31" i="8"/>
  <c r="K31" i="8"/>
  <c r="O30" i="8"/>
  <c r="N30" i="8"/>
  <c r="M30" i="8"/>
  <c r="L30" i="8"/>
  <c r="K30" i="8"/>
  <c r="O29" i="8"/>
  <c r="N29" i="8"/>
  <c r="M29" i="8"/>
  <c r="L29" i="8"/>
  <c r="K29" i="8"/>
  <c r="O28" i="8"/>
  <c r="N28" i="8"/>
  <c r="M28" i="8"/>
  <c r="L28" i="8"/>
  <c r="K28" i="8"/>
  <c r="O27" i="8"/>
  <c r="N27" i="8"/>
  <c r="M27" i="8"/>
  <c r="L27" i="8"/>
  <c r="K27" i="8"/>
  <c r="O26" i="8"/>
  <c r="N26" i="8"/>
  <c r="M26" i="8"/>
  <c r="L26" i="8"/>
  <c r="K26" i="8"/>
  <c r="O25" i="8"/>
  <c r="N25" i="8"/>
  <c r="M25" i="8"/>
  <c r="L25" i="8"/>
  <c r="K25" i="8"/>
  <c r="O24" i="8"/>
  <c r="N24" i="8"/>
  <c r="M24" i="8"/>
  <c r="L24" i="8"/>
  <c r="K24" i="8"/>
  <c r="O23" i="8"/>
  <c r="N23" i="8"/>
  <c r="M23" i="8"/>
  <c r="L23" i="8"/>
  <c r="K23" i="8"/>
  <c r="O22" i="8"/>
  <c r="N22" i="8"/>
  <c r="M22" i="8"/>
  <c r="L22" i="8"/>
  <c r="K22" i="8"/>
  <c r="O21" i="8"/>
  <c r="N21" i="8"/>
  <c r="M21" i="8"/>
  <c r="L21" i="8"/>
  <c r="K21" i="8"/>
  <c r="O20" i="8"/>
  <c r="N20" i="8"/>
  <c r="M20" i="8"/>
  <c r="L20" i="8"/>
  <c r="K20" i="8"/>
  <c r="O19" i="8"/>
  <c r="N19" i="8"/>
  <c r="M19" i="8"/>
  <c r="L19" i="8"/>
  <c r="K19" i="8"/>
  <c r="O18" i="8"/>
  <c r="N18" i="8"/>
  <c r="M18" i="8"/>
  <c r="L18" i="8"/>
  <c r="K18" i="8"/>
  <c r="O17" i="8"/>
  <c r="N17" i="8"/>
  <c r="M17" i="8"/>
  <c r="L17" i="8"/>
  <c r="K17" i="8"/>
  <c r="O16" i="8"/>
  <c r="N16" i="8"/>
  <c r="M16" i="8"/>
  <c r="L16" i="8"/>
  <c r="K16" i="8"/>
  <c r="O15" i="8"/>
  <c r="N15" i="8"/>
  <c r="M15" i="8"/>
  <c r="L15" i="8"/>
  <c r="K15" i="8"/>
  <c r="O14" i="8"/>
  <c r="N14" i="8"/>
  <c r="M14" i="8"/>
  <c r="L14" i="8"/>
  <c r="K14" i="8"/>
  <c r="O13" i="8"/>
  <c r="N13" i="8"/>
  <c r="M13" i="8"/>
  <c r="L13" i="8"/>
  <c r="K13" i="8"/>
  <c r="O12" i="8"/>
  <c r="N12" i="8"/>
  <c r="M12" i="8"/>
  <c r="L12" i="8"/>
  <c r="K12" i="8"/>
  <c r="O11" i="8"/>
  <c r="N11" i="8"/>
  <c r="M11" i="8"/>
  <c r="L11" i="8"/>
  <c r="K11" i="8"/>
  <c r="O10" i="8"/>
  <c r="N10" i="8"/>
  <c r="M10" i="8"/>
  <c r="L10" i="8"/>
  <c r="K10" i="8"/>
  <c r="O9" i="8"/>
  <c r="N9" i="8"/>
  <c r="M9" i="8"/>
  <c r="L9" i="8"/>
  <c r="K9" i="8"/>
  <c r="O8" i="8"/>
  <c r="N8" i="8"/>
  <c r="M8" i="8"/>
  <c r="L8" i="8"/>
  <c r="K8" i="8"/>
  <c r="O7" i="8"/>
  <c r="N7" i="8"/>
  <c r="M7" i="8"/>
  <c r="L7" i="8"/>
  <c r="K7" i="8"/>
  <c r="O6" i="8"/>
  <c r="N6" i="8"/>
  <c r="M6" i="8"/>
  <c r="L6" i="8"/>
  <c r="K6" i="8"/>
  <c r="O5" i="8"/>
  <c r="N5" i="8"/>
  <c r="M5" i="8"/>
  <c r="L5" i="8"/>
  <c r="K5" i="8"/>
  <c r="O34" i="4"/>
  <c r="N34" i="4"/>
  <c r="M34" i="4"/>
  <c r="L34" i="4"/>
  <c r="K34" i="4"/>
  <c r="O33" i="4"/>
  <c r="N33" i="4"/>
  <c r="M33" i="4"/>
  <c r="L33" i="4"/>
  <c r="K33" i="4"/>
  <c r="O32" i="4"/>
  <c r="N32" i="4"/>
  <c r="M32" i="4"/>
  <c r="L32" i="4"/>
  <c r="K32" i="4"/>
  <c r="O31" i="4"/>
  <c r="N31" i="4"/>
  <c r="M31" i="4"/>
  <c r="L31" i="4"/>
  <c r="K31" i="4"/>
  <c r="O30" i="4"/>
  <c r="N30" i="4"/>
  <c r="M30" i="4"/>
  <c r="L30" i="4"/>
  <c r="K30" i="4"/>
  <c r="O29" i="4"/>
  <c r="N29" i="4"/>
  <c r="M29" i="4"/>
  <c r="L29" i="4"/>
  <c r="K29" i="4"/>
  <c r="O28" i="4"/>
  <c r="N28" i="4"/>
  <c r="M28" i="4"/>
  <c r="L28" i="4"/>
  <c r="K28" i="4"/>
  <c r="O27" i="4"/>
  <c r="N27" i="4"/>
  <c r="M27" i="4"/>
  <c r="L27" i="4"/>
  <c r="K27" i="4"/>
  <c r="O26" i="4"/>
  <c r="N26" i="4"/>
  <c r="M26" i="4"/>
  <c r="L26" i="4"/>
  <c r="K26" i="4"/>
  <c r="O25" i="4"/>
  <c r="N25" i="4"/>
  <c r="M25" i="4"/>
  <c r="L25" i="4"/>
  <c r="K25" i="4"/>
  <c r="O24" i="4"/>
  <c r="N24" i="4"/>
  <c r="M24" i="4"/>
  <c r="L24" i="4"/>
  <c r="K24" i="4"/>
  <c r="O23" i="4"/>
  <c r="N23" i="4"/>
  <c r="M23" i="4"/>
  <c r="L23" i="4"/>
  <c r="K23" i="4"/>
  <c r="O22" i="4"/>
  <c r="N22" i="4"/>
  <c r="M22" i="4"/>
  <c r="L22" i="4"/>
  <c r="K22" i="4"/>
  <c r="O21" i="4"/>
  <c r="N21" i="4"/>
  <c r="M21" i="4"/>
  <c r="L21" i="4"/>
  <c r="K21" i="4"/>
  <c r="O20" i="4"/>
  <c r="N20" i="4"/>
  <c r="M20" i="4"/>
  <c r="L20" i="4"/>
  <c r="K20" i="4"/>
  <c r="O19" i="4"/>
  <c r="N19" i="4"/>
  <c r="M19" i="4"/>
  <c r="L19" i="4"/>
  <c r="K19" i="4"/>
  <c r="O18" i="4"/>
  <c r="N18" i="4"/>
  <c r="M18" i="4"/>
  <c r="L18" i="4"/>
  <c r="K18" i="4"/>
  <c r="O17" i="4"/>
  <c r="N17" i="4"/>
  <c r="M17" i="4"/>
  <c r="L17" i="4"/>
  <c r="K17" i="4"/>
  <c r="O16" i="4"/>
  <c r="N16" i="4"/>
  <c r="M16" i="4"/>
  <c r="L16" i="4"/>
  <c r="K16" i="4"/>
  <c r="O15" i="4"/>
  <c r="N15" i="4"/>
  <c r="M15" i="4"/>
  <c r="L15" i="4"/>
  <c r="K15" i="4"/>
  <c r="O14" i="4"/>
  <c r="N14" i="4"/>
  <c r="M14" i="4"/>
  <c r="L14" i="4"/>
  <c r="K14" i="4"/>
  <c r="O13" i="4"/>
  <c r="N13" i="4"/>
  <c r="M13" i="4"/>
  <c r="L13" i="4"/>
  <c r="K13" i="4"/>
  <c r="O12" i="4"/>
  <c r="N12" i="4"/>
  <c r="M12" i="4"/>
  <c r="L12" i="4"/>
  <c r="K12" i="4"/>
  <c r="O11" i="4"/>
  <c r="N11" i="4"/>
  <c r="M11" i="4"/>
  <c r="L11" i="4"/>
  <c r="K11" i="4"/>
  <c r="O10" i="4"/>
  <c r="N10" i="4"/>
  <c r="M10" i="4"/>
  <c r="L10" i="4"/>
  <c r="K10" i="4"/>
  <c r="O9" i="4"/>
  <c r="N9" i="4"/>
  <c r="M9" i="4"/>
  <c r="L9" i="4"/>
  <c r="K9" i="4"/>
  <c r="O8" i="4"/>
  <c r="N8" i="4"/>
  <c r="M8" i="4"/>
  <c r="L8" i="4"/>
  <c r="K8" i="4"/>
  <c r="D5" i="4" s="1"/>
  <c r="O7" i="4"/>
  <c r="N7" i="4"/>
  <c r="M7" i="4"/>
  <c r="L7" i="4"/>
  <c r="K7" i="4"/>
  <c r="O6" i="4"/>
  <c r="N6" i="4"/>
  <c r="M6" i="4"/>
  <c r="L6" i="4"/>
  <c r="K6" i="4"/>
  <c r="O5" i="4"/>
  <c r="N5" i="4"/>
  <c r="M5" i="4"/>
  <c r="L5" i="4"/>
  <c r="K5" i="4"/>
  <c r="D24" i="8" l="1"/>
  <c r="D24" i="6"/>
  <c r="E24" i="6"/>
  <c r="F24" i="6"/>
  <c r="G24" i="6"/>
  <c r="H24" i="6"/>
  <c r="E24" i="8"/>
  <c r="F24" i="8"/>
  <c r="G24" i="8"/>
  <c r="H24" i="8"/>
  <c r="D24" i="4"/>
  <c r="H24" i="4"/>
  <c r="E24" i="4"/>
  <c r="F24" i="4"/>
  <c r="G24" i="4"/>
  <c r="G25" i="4" l="1"/>
  <c r="H25" i="4"/>
  <c r="F25" i="4"/>
  <c r="E25" i="4"/>
  <c r="D25" i="4"/>
  <c r="H23" i="4"/>
  <c r="G23" i="4"/>
  <c r="F23" i="4"/>
  <c r="E23" i="4"/>
  <c r="D23" i="4"/>
  <c r="H22" i="4"/>
  <c r="G22" i="4"/>
  <c r="F22" i="4"/>
  <c r="E22" i="4"/>
  <c r="D22" i="4"/>
  <c r="H26" i="4"/>
  <c r="G26" i="4"/>
  <c r="F26" i="4"/>
  <c r="E26" i="4"/>
  <c r="D26" i="4"/>
  <c r="H21" i="4"/>
  <c r="G21" i="4"/>
  <c r="F21" i="4"/>
  <c r="E21" i="4"/>
  <c r="D21" i="4"/>
  <c r="H20" i="4"/>
  <c r="G20" i="4"/>
  <c r="F20" i="4"/>
  <c r="E20" i="4"/>
  <c r="D20" i="4"/>
  <c r="H19" i="4"/>
  <c r="G19" i="4"/>
  <c r="F19" i="4"/>
  <c r="E19" i="4"/>
  <c r="D19" i="4"/>
  <c r="H18" i="4"/>
  <c r="G18" i="4"/>
  <c r="F18" i="4"/>
  <c r="E18" i="4"/>
  <c r="D18" i="4"/>
  <c r="H17" i="4"/>
  <c r="G17" i="4"/>
  <c r="F17" i="4"/>
  <c r="E17" i="4"/>
  <c r="D17" i="4"/>
  <c r="H16" i="4"/>
  <c r="G16" i="4"/>
  <c r="F16" i="4"/>
  <c r="E16" i="4"/>
  <c r="D16" i="4"/>
  <c r="H15" i="4"/>
  <c r="G15" i="4"/>
  <c r="F15" i="4"/>
  <c r="E15" i="4"/>
  <c r="D15" i="4"/>
  <c r="H6" i="4"/>
  <c r="G6" i="4"/>
  <c r="F6" i="4"/>
  <c r="E6" i="4"/>
  <c r="D6" i="4"/>
  <c r="H5" i="4"/>
  <c r="G5" i="4"/>
  <c r="F5" i="4"/>
  <c r="E5" i="4"/>
  <c r="H25" i="8"/>
  <c r="G25" i="8"/>
  <c r="F25" i="8"/>
  <c r="E25" i="8"/>
  <c r="D25" i="8"/>
  <c r="H23" i="8"/>
  <c r="G23" i="8"/>
  <c r="F23" i="8"/>
  <c r="E23" i="8"/>
  <c r="D23" i="8"/>
  <c r="H22" i="8"/>
  <c r="G22" i="8"/>
  <c r="F22" i="8"/>
  <c r="E22" i="8"/>
  <c r="D22" i="8"/>
  <c r="H26" i="8"/>
  <c r="G26" i="8"/>
  <c r="F26" i="8"/>
  <c r="E26" i="8"/>
  <c r="D26" i="8"/>
  <c r="H21" i="8"/>
  <c r="G21" i="8"/>
  <c r="F21" i="8"/>
  <c r="E21" i="8"/>
  <c r="D21" i="8"/>
  <c r="H20" i="8"/>
  <c r="G20" i="8"/>
  <c r="F20" i="8"/>
  <c r="E20" i="8"/>
  <c r="D20" i="8"/>
  <c r="H19" i="8"/>
  <c r="G19" i="8"/>
  <c r="F19" i="8"/>
  <c r="E19" i="8"/>
  <c r="D19" i="8"/>
  <c r="H18" i="8"/>
  <c r="G18" i="8"/>
  <c r="F18" i="8"/>
  <c r="E18" i="8"/>
  <c r="D18" i="8"/>
  <c r="H17" i="8"/>
  <c r="G17" i="8"/>
  <c r="F17" i="8"/>
  <c r="E17" i="8"/>
  <c r="D17" i="8"/>
  <c r="H16" i="8"/>
  <c r="G16" i="8"/>
  <c r="F16" i="8"/>
  <c r="E16" i="8"/>
  <c r="D16" i="8"/>
  <c r="H15" i="8"/>
  <c r="G15" i="8"/>
  <c r="F15" i="8"/>
  <c r="E15" i="8"/>
  <c r="D15" i="8"/>
  <c r="H6" i="8"/>
  <c r="G6" i="8"/>
  <c r="F6" i="8"/>
  <c r="E6" i="8"/>
  <c r="D6" i="8"/>
  <c r="H5" i="8"/>
  <c r="G5" i="8"/>
  <c r="F5" i="8"/>
  <c r="E5" i="8"/>
  <c r="D5" i="8"/>
  <c r="H25" i="6" l="1"/>
  <c r="G25" i="6"/>
  <c r="F25" i="6"/>
  <c r="E25" i="6"/>
  <c r="D25" i="6"/>
  <c r="H26" i="6"/>
  <c r="D26" i="6"/>
  <c r="F26" i="6" l="1"/>
  <c r="G26" i="6"/>
  <c r="E26" i="6"/>
  <c r="E6" i="6"/>
  <c r="E5" i="6"/>
  <c r="E15" i="6"/>
  <c r="E16" i="6"/>
  <c r="E17" i="6"/>
  <c r="E18" i="6"/>
  <c r="E19" i="6"/>
  <c r="E20" i="6"/>
  <c r="E21" i="6"/>
  <c r="E22" i="6"/>
  <c r="E23" i="6"/>
  <c r="F6" i="6"/>
  <c r="F5" i="6"/>
  <c r="F15" i="6"/>
  <c r="F16" i="6"/>
  <c r="F17" i="6"/>
  <c r="F18" i="6"/>
  <c r="F19" i="6"/>
  <c r="F20" i="6"/>
  <c r="F21" i="6"/>
  <c r="F22" i="6"/>
  <c r="F23" i="6"/>
  <c r="G15" i="6"/>
  <c r="G16" i="6"/>
  <c r="G17" i="6"/>
  <c r="G18" i="6"/>
  <c r="G19" i="6"/>
  <c r="G20" i="6"/>
  <c r="G21" i="6"/>
  <c r="G22" i="6"/>
  <c r="G23" i="6"/>
  <c r="G6" i="6"/>
  <c r="G5" i="6"/>
  <c r="D21" i="6"/>
  <c r="D17" i="6"/>
  <c r="D6" i="6"/>
  <c r="D20" i="6"/>
  <c r="D16" i="6"/>
  <c r="D5" i="6"/>
  <c r="D23" i="6"/>
  <c r="D19" i="6"/>
  <c r="D15" i="6"/>
  <c r="D22" i="6"/>
  <c r="D18" i="6"/>
  <c r="H5" i="6"/>
  <c r="H15" i="6"/>
  <c r="H16" i="6"/>
  <c r="H17" i="6"/>
  <c r="H18" i="6"/>
  <c r="H19" i="6"/>
  <c r="H20" i="6"/>
  <c r="H21" i="6"/>
  <c r="H22" i="6"/>
  <c r="H23" i="6"/>
  <c r="H6" i="6"/>
</calcChain>
</file>

<file path=xl/comments1.xml><?xml version="1.0" encoding="utf-8"?>
<comments xmlns="http://schemas.openxmlformats.org/spreadsheetml/2006/main">
  <authors>
    <author>Peter Ferretto</author>
  </authors>
  <commentList>
    <comment ref="C21" authorId="0" shapeId="0">
      <text>
        <r>
          <rPr>
            <sz val="11"/>
            <color indexed="81"/>
            <rFont val="Tahoma"/>
            <family val="2"/>
          </rPr>
          <t>Positive MOS estimates indicate an increase in MOS whereas negative MOS estimates indicate a decrease in MOS.  The minimum value in Table 3 represents the ‘maximum’ MOS decrease value.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Peter Ferretto</author>
  </authors>
  <commentList>
    <comment ref="C21" authorId="0" shapeId="0">
      <text>
        <r>
          <rPr>
            <sz val="11"/>
            <color indexed="81"/>
            <rFont val="Tahoma"/>
            <family val="2"/>
          </rPr>
          <t>Positive MOS estimates indicate an increase in MOS whereas negative MOS estimates indicate a decrease in MOS.  The minimum value in Table 3 represents the ‘maximum’ MOS decrease value.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Peter Ferretto</author>
  </authors>
  <commentList>
    <comment ref="C21" authorId="0" shapeId="0">
      <text>
        <r>
          <rPr>
            <sz val="11"/>
            <color indexed="81"/>
            <rFont val="Tahoma"/>
            <family val="2"/>
          </rPr>
          <t>Positive MOS estimates indicate an increase in MOS whereas negative MOS estimates indicate a decrease in MOS.  The minimum value in Table 3 represents the ‘maximum’ MOS decrease value.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<sst xmlns="http://schemas.openxmlformats.org/spreadsheetml/2006/main" count="96" uniqueCount="25">
  <si>
    <t>Maximum</t>
  </si>
  <si>
    <t>Mean</t>
  </si>
  <si>
    <t>Median</t>
  </si>
  <si>
    <t>Minimum</t>
  </si>
  <si>
    <t>Std deviation</t>
  </si>
  <si>
    <t>Sydney EGP</t>
  </si>
  <si>
    <t>Adelaide MAP</t>
  </si>
  <si>
    <t>Sydney MSP</t>
  </si>
  <si>
    <t>% days positive</t>
  </si>
  <si>
    <t>% days negative</t>
  </si>
  <si>
    <t>Summary statistics GJ/d</t>
  </si>
  <si>
    <t>No of days</t>
  </si>
  <si>
    <t>MOS increase</t>
  </si>
  <si>
    <t>MOS decrease</t>
  </si>
  <si>
    <t>Brisbane RBP</t>
  </si>
  <si>
    <t>Adelaide SEAGas</t>
  </si>
  <si>
    <t>Figure 2 - Distribution of daily MOS quantities</t>
  </si>
  <si>
    <t xml:space="preserve">Table 2 - Summary statistics of daily MOS quantities 
</t>
  </si>
  <si>
    <t>Table 3 - Daily MOS quantities (GJ/d)</t>
  </si>
  <si>
    <t xml:space="preserve">Figure 2 - Distribution of daily MOS quantities </t>
  </si>
  <si>
    <t>Figure 1 - Curves of daily MOS quantities</t>
  </si>
  <si>
    <t>Table 1 - Maximum MOS quantity (GJ/d)</t>
  </si>
  <si>
    <t>MOS Period: November 2018</t>
  </si>
  <si>
    <t>MOS Period: October 2018</t>
  </si>
  <si>
    <t>MOS Period: September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</si>
</sst>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0.0%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22"/>
      <name val="Arial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sz val="10"/>
      <color indexed="56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0"/>
      <color indexed="81"/>
      <name val="Tahoma"/>
      <family val="2"/>
    </font>
    <font>
      <sz val="11"/>
      <color indexed="81"/>
      <name val="Tahoma"/>
      <family val="2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56"/>
      </left>
      <right/>
      <top style="thin">
        <color indexed="56"/>
      </top>
      <bottom style="thin">
        <color indexed="64"/>
      </bottom>
      <diagonal/>
    </border>
    <border>
      <left style="thin">
        <color indexed="56"/>
      </left>
      <right/>
      <top style="thin">
        <color indexed="64"/>
      </top>
      <bottom/>
      <diagonal/>
    </border>
    <border>
      <left style="thin">
        <color indexed="56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Border="1"/>
    <xf numFmtId="0" fontId="3" fillId="0" borderId="0" xfId="0" quotePrefix="1" applyFont="1"/>
    <xf numFmtId="1" fontId="3" fillId="0" borderId="0" xfId="0" applyNumberFormat="1" applyFont="1" applyBorder="1"/>
    <xf numFmtId="165" fontId="3" fillId="0" borderId="0" xfId="4" applyNumberFormat="1" applyFont="1" applyBorder="1"/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9" fontId="3" fillId="0" borderId="0" xfId="4" applyFont="1" applyBorder="1"/>
    <xf numFmtId="9" fontId="3" fillId="0" borderId="0" xfId="4" applyFont="1" applyFill="1" applyBorder="1"/>
    <xf numFmtId="9" fontId="3" fillId="0" borderId="0" xfId="0" applyNumberFormat="1" applyFont="1"/>
    <xf numFmtId="0" fontId="6" fillId="0" borderId="0" xfId="0" applyFont="1"/>
    <xf numFmtId="2" fontId="6" fillId="0" borderId="0" xfId="0" applyNumberFormat="1" applyFont="1"/>
    <xf numFmtId="164" fontId="6" fillId="0" borderId="0" xfId="0" applyNumberFormat="1" applyFont="1"/>
    <xf numFmtId="0" fontId="5" fillId="0" borderId="0" xfId="0" applyFont="1" applyAlignment="1"/>
    <xf numFmtId="3" fontId="7" fillId="2" borderId="0" xfId="1" applyNumberFormat="1" applyFont="1" applyFill="1" applyBorder="1"/>
    <xf numFmtId="164" fontId="7" fillId="3" borderId="8" xfId="0" applyNumberFormat="1" applyFont="1" applyFill="1" applyBorder="1"/>
    <xf numFmtId="164" fontId="7" fillId="2" borderId="9" xfId="0" applyNumberFormat="1" applyFont="1" applyFill="1" applyBorder="1" applyAlignment="1">
      <alignment horizontal="center"/>
    </xf>
    <xf numFmtId="9" fontId="7" fillId="2" borderId="10" xfId="0" applyNumberFormat="1" applyFont="1" applyFill="1" applyBorder="1" applyAlignment="1">
      <alignment horizontal="center"/>
    </xf>
    <xf numFmtId="9" fontId="7" fillId="2" borderId="10" xfId="4" applyFont="1" applyFill="1" applyBorder="1" applyAlignment="1">
      <alignment horizontal="center"/>
    </xf>
    <xf numFmtId="3" fontId="7" fillId="2" borderId="11" xfId="1" applyNumberFormat="1" applyFont="1" applyFill="1" applyBorder="1"/>
    <xf numFmtId="0" fontId="9" fillId="2" borderId="7" xfId="0" applyFont="1" applyFill="1" applyBorder="1"/>
    <xf numFmtId="164" fontId="7" fillId="2" borderId="5" xfId="0" applyNumberFormat="1" applyFont="1" applyFill="1" applyBorder="1"/>
    <xf numFmtId="164" fontId="7" fillId="2" borderId="6" xfId="0" applyNumberFormat="1" applyFont="1" applyFill="1" applyBorder="1"/>
    <xf numFmtId="0" fontId="8" fillId="0" borderId="0" xfId="0" applyFont="1" applyBorder="1" applyAlignment="1">
      <alignment wrapText="1"/>
    </xf>
    <xf numFmtId="2" fontId="10" fillId="4" borderId="13" xfId="0" applyNumberFormat="1" applyFont="1" applyFill="1" applyBorder="1" applyAlignment="1">
      <alignment horizontal="center" wrapText="1"/>
    </xf>
    <xf numFmtId="2" fontId="10" fillId="4" borderId="14" xfId="0" applyNumberFormat="1" applyFont="1" applyFill="1" applyBorder="1" applyAlignment="1">
      <alignment horizontal="center" wrapText="1"/>
    </xf>
    <xf numFmtId="2" fontId="10" fillId="4" borderId="15" xfId="0" applyNumberFormat="1" applyFont="1" applyFill="1" applyBorder="1" applyAlignment="1">
      <alignment horizontal="center" wrapText="1"/>
    </xf>
    <xf numFmtId="3" fontId="7" fillId="2" borderId="5" xfId="1" applyNumberFormat="1" applyFont="1" applyFill="1" applyBorder="1"/>
    <xf numFmtId="3" fontId="7" fillId="2" borderId="12" xfId="1" applyNumberFormat="1" applyFont="1" applyFill="1" applyBorder="1"/>
    <xf numFmtId="3" fontId="7" fillId="2" borderId="16" xfId="1" applyNumberFormat="1" applyFont="1" applyFill="1" applyBorder="1"/>
    <xf numFmtId="3" fontId="7" fillId="2" borderId="7" xfId="1" applyNumberFormat="1" applyFont="1" applyFill="1" applyBorder="1"/>
    <xf numFmtId="3" fontId="7" fillId="2" borderId="17" xfId="1" applyNumberFormat="1" applyFont="1" applyFill="1" applyBorder="1"/>
    <xf numFmtId="3" fontId="7" fillId="2" borderId="6" xfId="1" applyNumberFormat="1" applyFont="1" applyFill="1" applyBorder="1"/>
    <xf numFmtId="3" fontId="7" fillId="2" borderId="18" xfId="1" applyNumberFormat="1" applyFont="1" applyFill="1" applyBorder="1"/>
    <xf numFmtId="2" fontId="10" fillId="4" borderId="0" xfId="0" applyNumberFormat="1" applyFont="1" applyFill="1" applyBorder="1" applyAlignment="1">
      <alignment horizontal="center" wrapText="1"/>
    </xf>
    <xf numFmtId="3" fontId="14" fillId="2" borderId="2" xfId="0" applyNumberFormat="1" applyFont="1" applyFill="1" applyBorder="1"/>
    <xf numFmtId="0" fontId="15" fillId="2" borderId="2" xfId="0" applyFont="1" applyFill="1" applyBorder="1"/>
    <xf numFmtId="0" fontId="3" fillId="0" borderId="0" xfId="0" applyFont="1" applyFill="1"/>
    <xf numFmtId="3" fontId="7" fillId="2" borderId="1" xfId="1" applyNumberFormat="1" applyFont="1" applyFill="1" applyBorder="1" applyAlignment="1">
      <alignment horizontal="center"/>
    </xf>
    <xf numFmtId="3" fontId="7" fillId="2" borderId="3" xfId="1" applyNumberFormat="1" applyFont="1" applyFill="1" applyBorder="1" applyAlignment="1">
      <alignment horizontal="center"/>
    </xf>
    <xf numFmtId="3" fontId="7" fillId="2" borderId="4" xfId="1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wrapText="1"/>
    </xf>
    <xf numFmtId="9" fontId="7" fillId="2" borderId="12" xfId="4" applyFont="1" applyFill="1" applyBorder="1"/>
    <xf numFmtId="9" fontId="7" fillId="2" borderId="16" xfId="4" applyFont="1" applyFill="1" applyBorder="1"/>
    <xf numFmtId="9" fontId="7" fillId="2" borderId="11" xfId="4" applyFont="1" applyFill="1" applyBorder="1"/>
    <xf numFmtId="9" fontId="7" fillId="2" borderId="18" xfId="4" applyFont="1" applyFill="1" applyBorder="1"/>
    <xf numFmtId="0" fontId="7" fillId="3" borderId="5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7" fillId="3" borderId="16" xfId="0" applyFont="1" applyFill="1" applyBorder="1" applyAlignment="1">
      <alignment horizontal="center" wrapText="1"/>
    </xf>
    <xf numFmtId="9" fontId="7" fillId="2" borderId="5" xfId="4" applyFont="1" applyFill="1" applyBorder="1"/>
    <xf numFmtId="9" fontId="7" fillId="2" borderId="6" xfId="4" applyFont="1" applyFill="1" applyBorder="1"/>
    <xf numFmtId="0" fontId="17" fillId="0" borderId="0" xfId="0" applyFont="1" applyFill="1" applyBorder="1"/>
    <xf numFmtId="3" fontId="18" fillId="0" borderId="0" xfId="1" applyNumberFormat="1" applyFont="1" applyFill="1" applyBorder="1"/>
    <xf numFmtId="164" fontId="7" fillId="2" borderId="5" xfId="0" applyNumberFormat="1" applyFont="1" applyFill="1" applyBorder="1" applyAlignment="1">
      <alignment horizontal="center"/>
    </xf>
    <xf numFmtId="9" fontId="7" fillId="2" borderId="7" xfId="0" applyNumberFormat="1" applyFont="1" applyFill="1" applyBorder="1" applyAlignment="1">
      <alignment horizontal="center"/>
    </xf>
    <xf numFmtId="9" fontId="7" fillId="2" borderId="7" xfId="4" applyFont="1" applyFill="1" applyBorder="1" applyAlignment="1">
      <alignment horizontal="center"/>
    </xf>
    <xf numFmtId="164" fontId="7" fillId="2" borderId="6" xfId="0" applyNumberFormat="1" applyFont="1" applyFill="1" applyBorder="1" applyAlignment="1">
      <alignment horizontal="center"/>
    </xf>
    <xf numFmtId="0" fontId="9" fillId="2" borderId="5" xfId="0" applyFont="1" applyFill="1" applyBorder="1"/>
    <xf numFmtId="164" fontId="7" fillId="2" borderId="10" xfId="0" applyNumberFormat="1" applyFont="1" applyFill="1" applyBorder="1" applyAlignment="1">
      <alignment horizontal="center"/>
    </xf>
    <xf numFmtId="164" fontId="7" fillId="2" borderId="7" xfId="0" applyNumberFormat="1" applyFont="1" applyFill="1" applyBorder="1" applyAlignment="1">
      <alignment horizontal="center"/>
    </xf>
    <xf numFmtId="3" fontId="7" fillId="2" borderId="3" xfId="1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164" fontId="11" fillId="4" borderId="19" xfId="0" applyNumberFormat="1" applyFont="1" applyFill="1" applyBorder="1" applyAlignment="1">
      <alignment horizontal="center"/>
    </xf>
    <xf numFmtId="164" fontId="11" fillId="4" borderId="0" xfId="0" applyNumberFormat="1" applyFont="1" applyFill="1" applyBorder="1" applyAlignment="1">
      <alignment horizontal="center"/>
    </xf>
  </cellXfs>
  <cellStyles count="5">
    <cellStyle name="Comma" xfId="1" builtinId="3"/>
    <cellStyle name="Comma 2" xfId="2"/>
    <cellStyle name="Normal" xfId="0" builtinId="0"/>
    <cellStyle name="Normal 2" xfId="3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322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35900538309461"/>
          <c:y val="3.5082064852177179E-2"/>
          <c:w val="0.81673617739469584"/>
          <c:h val="0.84167233388328633"/>
        </c:manualLayout>
      </c:layout>
      <c:lineChart>
        <c:grouping val="standard"/>
        <c:varyColors val="0"/>
        <c:ser>
          <c:idx val="0"/>
          <c:order val="0"/>
          <c:tx>
            <c:strRef>
              <c:f>'SEP 18 MOS estimates'!$C$19</c:f>
              <c:strCache>
                <c:ptCount val="1"/>
                <c:pt idx="0">
                  <c:v>25%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'SEP 18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'SEP 18 MOS estimates'!$D$19:$H$19</c:f>
              <c:numCache>
                <c:formatCode>#,##0</c:formatCode>
                <c:ptCount val="5"/>
                <c:pt idx="0">
                  <c:v>-6552.75</c:v>
                </c:pt>
                <c:pt idx="1">
                  <c:v>-1210.3766375</c:v>
                </c:pt>
                <c:pt idx="2">
                  <c:v>-3136</c:v>
                </c:pt>
                <c:pt idx="3">
                  <c:v>-1971.25</c:v>
                </c:pt>
                <c:pt idx="4">
                  <c:v>-524.25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'SEP 18 MOS estimates'!$C$20</c:f>
              <c:strCache>
                <c:ptCount val="1"/>
                <c:pt idx="0">
                  <c:v>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'SEP 18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'SEP 18 MOS estimates'!$D$20:$H$20</c:f>
              <c:numCache>
                <c:formatCode>#,##0</c:formatCode>
                <c:ptCount val="5"/>
                <c:pt idx="0">
                  <c:v>-13043.75</c:v>
                </c:pt>
                <c:pt idx="1">
                  <c:v>-3261.0047945000001</c:v>
                </c:pt>
                <c:pt idx="2">
                  <c:v>-6069.2</c:v>
                </c:pt>
                <c:pt idx="3">
                  <c:v>-7712.7999999999993</c:v>
                </c:pt>
                <c:pt idx="4">
                  <c:v>-2808.2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'SEP 18 MOS estimates'!$C$21</c:f>
              <c:strCache>
                <c:ptCount val="1"/>
                <c:pt idx="0">
                  <c:v>Minimum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'SEP 18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'SEP 18 MOS estimates'!$D$21:$H$21</c:f>
              <c:numCache>
                <c:formatCode>#,##0</c:formatCode>
                <c:ptCount val="5"/>
                <c:pt idx="0">
                  <c:v>-23149</c:v>
                </c:pt>
                <c:pt idx="1">
                  <c:v>-14401.95745</c:v>
                </c:pt>
                <c:pt idx="2">
                  <c:v>-11397</c:v>
                </c:pt>
                <c:pt idx="3">
                  <c:v>-17616</c:v>
                </c:pt>
                <c:pt idx="4">
                  <c:v>-6612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'SEP 18 MOS estimates'!$C$22</c:f>
              <c:strCache>
                <c:ptCount val="1"/>
                <c:pt idx="0">
                  <c:v>Mean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'SEP 18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'SEP 18 MOS estimates'!$D$22:$H$22</c:f>
              <c:numCache>
                <c:formatCode>#,##0</c:formatCode>
                <c:ptCount val="5"/>
                <c:pt idx="0">
                  <c:v>-1656.5666666666666</c:v>
                </c:pt>
                <c:pt idx="1">
                  <c:v>405.7301929999997</c:v>
                </c:pt>
                <c:pt idx="2">
                  <c:v>101</c:v>
                </c:pt>
                <c:pt idx="3">
                  <c:v>-1780.7</c:v>
                </c:pt>
                <c:pt idx="4">
                  <c:v>690.56666666666672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'SEP 18 MOS estimates'!$C$26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0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'SEP 18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'SEP 18 MOS estimates'!$D$26:$H$26</c:f>
              <c:numCache>
                <c:formatCode>#,##0</c:formatCode>
                <c:ptCount val="5"/>
                <c:pt idx="0">
                  <c:v>-2819</c:v>
                </c:pt>
                <c:pt idx="1">
                  <c:v>226.89257500000002</c:v>
                </c:pt>
                <c:pt idx="2">
                  <c:v>-618.5</c:v>
                </c:pt>
                <c:pt idx="3">
                  <c:v>24.5</c:v>
                </c:pt>
                <c:pt idx="4">
                  <c:v>691.5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'SEP 18 MOS estimates'!$C$15</c:f>
              <c:strCache>
                <c:ptCount val="1"/>
                <c:pt idx="0">
                  <c:v>Maximum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'SEP 18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'SEP 18 MOS estimates'!$D$15:$H$15</c:f>
              <c:numCache>
                <c:formatCode>#,##0</c:formatCode>
                <c:ptCount val="5"/>
                <c:pt idx="0">
                  <c:v>25212</c:v>
                </c:pt>
                <c:pt idx="1">
                  <c:v>10121.31249</c:v>
                </c:pt>
                <c:pt idx="2">
                  <c:v>12849</c:v>
                </c:pt>
                <c:pt idx="3">
                  <c:v>196</c:v>
                </c:pt>
                <c:pt idx="4">
                  <c:v>6739</c:v>
                </c:pt>
              </c:numCache>
            </c:numRef>
          </c:val>
          <c:smooth val="0"/>
        </c:ser>
        <c:ser>
          <c:idx val="10"/>
          <c:order val="6"/>
          <c:tx>
            <c:strRef>
              <c:f>'SEP 18 MOS estimates'!$C$16</c:f>
              <c:strCache>
                <c:ptCount val="1"/>
                <c:pt idx="0">
                  <c:v>95%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'SEP 18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'SEP 18 MOS estimates'!$D$16:$H$16</c:f>
              <c:numCache>
                <c:formatCode>#,##0</c:formatCode>
                <c:ptCount val="5"/>
                <c:pt idx="0">
                  <c:v>11821.749999999995</c:v>
                </c:pt>
                <c:pt idx="1">
                  <c:v>4996.0081209999989</c:v>
                </c:pt>
                <c:pt idx="2">
                  <c:v>8475.8499999999949</c:v>
                </c:pt>
                <c:pt idx="3">
                  <c:v>90.84999999999998</c:v>
                </c:pt>
                <c:pt idx="4">
                  <c:v>4438.0499999999975</c:v>
                </c:pt>
              </c:numCache>
            </c:numRef>
          </c:val>
          <c:smooth val="0"/>
        </c:ser>
        <c:ser>
          <c:idx val="11"/>
          <c:order val="7"/>
          <c:tx>
            <c:strRef>
              <c:f>'SEP 18 MOS estimates'!$C$17</c:f>
              <c:strCache>
                <c:ptCount val="1"/>
                <c:pt idx="0">
                  <c:v>75%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'SEP 18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'SEP 18 MOS estimates'!$D$17:$H$17</c:f>
              <c:numCache>
                <c:formatCode>#,##0</c:formatCode>
                <c:ptCount val="5"/>
                <c:pt idx="0">
                  <c:v>2001.25</c:v>
                </c:pt>
                <c:pt idx="1">
                  <c:v>2801.0633699999998</c:v>
                </c:pt>
                <c:pt idx="2">
                  <c:v>2667.25</c:v>
                </c:pt>
                <c:pt idx="3">
                  <c:v>52.25</c:v>
                </c:pt>
                <c:pt idx="4">
                  <c:v>2058.5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smooth val="0"/>
        <c:axId val="371795880"/>
        <c:axId val="609265248"/>
      </c:lineChart>
      <c:catAx>
        <c:axId val="371795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9265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926524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6.3739759802751931E-3"/>
              <c:y val="0.390959496540205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17958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666178091374943"/>
          <c:y val="0.72764644476258644"/>
          <c:w val="0.457570303712036"/>
          <c:h val="0.146452815557146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18423256413844"/>
          <c:y val="3.6007985958224513E-2"/>
          <c:w val="0.80786945788199216"/>
          <c:h val="0.89810635076692946"/>
        </c:manualLayout>
      </c:layout>
      <c:lineChart>
        <c:grouping val="standard"/>
        <c:varyColors val="0"/>
        <c:ser>
          <c:idx val="0"/>
          <c:order val="0"/>
          <c:tx>
            <c:strRef>
              <c:f>'SEP 18 MOS estimates'!$K$4</c:f>
              <c:strCache>
                <c:ptCount val="1"/>
                <c:pt idx="0">
                  <c:v>Sydney MSP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'SEP 18 MOS estimates'!$K$5:$K$35</c:f>
              <c:numCache>
                <c:formatCode>#,##0</c:formatCode>
                <c:ptCount val="31"/>
                <c:pt idx="0">
                  <c:v>25212</c:v>
                </c:pt>
                <c:pt idx="1">
                  <c:v>12733</c:v>
                </c:pt>
                <c:pt idx="2">
                  <c:v>10708</c:v>
                </c:pt>
                <c:pt idx="3">
                  <c:v>8464</c:v>
                </c:pt>
                <c:pt idx="4">
                  <c:v>7459</c:v>
                </c:pt>
                <c:pt idx="5">
                  <c:v>5822</c:v>
                </c:pt>
                <c:pt idx="6">
                  <c:v>4206</c:v>
                </c:pt>
                <c:pt idx="7">
                  <c:v>2171</c:v>
                </c:pt>
                <c:pt idx="8">
                  <c:v>1492</c:v>
                </c:pt>
                <c:pt idx="9">
                  <c:v>954</c:v>
                </c:pt>
                <c:pt idx="10">
                  <c:v>-435</c:v>
                </c:pt>
                <c:pt idx="11">
                  <c:v>-949</c:v>
                </c:pt>
                <c:pt idx="12">
                  <c:v>-1712</c:v>
                </c:pt>
                <c:pt idx="13">
                  <c:v>-2033</c:v>
                </c:pt>
                <c:pt idx="14">
                  <c:v>-2468</c:v>
                </c:pt>
                <c:pt idx="15">
                  <c:v>-3170</c:v>
                </c:pt>
                <c:pt idx="16">
                  <c:v>-3497</c:v>
                </c:pt>
                <c:pt idx="17">
                  <c:v>-4017</c:v>
                </c:pt>
                <c:pt idx="18">
                  <c:v>-4173</c:v>
                </c:pt>
                <c:pt idx="19">
                  <c:v>-4552</c:v>
                </c:pt>
                <c:pt idx="20">
                  <c:v>-5454</c:v>
                </c:pt>
                <c:pt idx="21">
                  <c:v>-6234</c:v>
                </c:pt>
                <c:pt idx="22">
                  <c:v>-6659</c:v>
                </c:pt>
                <c:pt idx="23">
                  <c:v>-7119</c:v>
                </c:pt>
                <c:pt idx="24">
                  <c:v>-8428</c:v>
                </c:pt>
                <c:pt idx="25">
                  <c:v>-9334</c:v>
                </c:pt>
                <c:pt idx="26">
                  <c:v>-9680</c:v>
                </c:pt>
                <c:pt idx="27">
                  <c:v>-11765</c:v>
                </c:pt>
                <c:pt idx="28">
                  <c:v>-14090</c:v>
                </c:pt>
                <c:pt idx="29">
                  <c:v>-23149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'SEP 18 MOS estimates'!$L$4</c:f>
              <c:strCache>
                <c:ptCount val="1"/>
                <c:pt idx="0">
                  <c:v>Sydney EGP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'SEP 18 MOS estimates'!$L$5:$L$35</c:f>
              <c:numCache>
                <c:formatCode>#,##0</c:formatCode>
                <c:ptCount val="31"/>
                <c:pt idx="0">
                  <c:v>10121.31249</c:v>
                </c:pt>
                <c:pt idx="1">
                  <c:v>5169.99946</c:v>
                </c:pt>
                <c:pt idx="2">
                  <c:v>4783.3520399999998</c:v>
                </c:pt>
                <c:pt idx="3">
                  <c:v>3768.1740500000001</c:v>
                </c:pt>
                <c:pt idx="4">
                  <c:v>3601.9999499999999</c:v>
                </c:pt>
                <c:pt idx="5">
                  <c:v>3382.99874</c:v>
                </c:pt>
                <c:pt idx="6">
                  <c:v>3168.1565799999998</c:v>
                </c:pt>
                <c:pt idx="7">
                  <c:v>2912.0001299999999</c:v>
                </c:pt>
                <c:pt idx="8">
                  <c:v>2468.2530900000002</c:v>
                </c:pt>
                <c:pt idx="9">
                  <c:v>2237.4815100000001</c:v>
                </c:pt>
                <c:pt idx="10">
                  <c:v>1770.40551</c:v>
                </c:pt>
                <c:pt idx="11">
                  <c:v>1513.61877</c:v>
                </c:pt>
                <c:pt idx="12">
                  <c:v>873.48828000000003</c:v>
                </c:pt>
                <c:pt idx="13">
                  <c:v>510.80725999999999</c:v>
                </c:pt>
                <c:pt idx="14">
                  <c:v>337.33787000000001</c:v>
                </c:pt>
                <c:pt idx="15">
                  <c:v>116.44728000000001</c:v>
                </c:pt>
                <c:pt idx="16">
                  <c:v>-245.63667000000001</c:v>
                </c:pt>
                <c:pt idx="17">
                  <c:v>-413.23489999999998</c:v>
                </c:pt>
                <c:pt idx="18">
                  <c:v>-584.91137000000003</c:v>
                </c:pt>
                <c:pt idx="19">
                  <c:v>-715.35184000000004</c:v>
                </c:pt>
                <c:pt idx="20">
                  <c:v>-980.93749000000003</c:v>
                </c:pt>
                <c:pt idx="21">
                  <c:v>-1072.4453000000001</c:v>
                </c:pt>
                <c:pt idx="22">
                  <c:v>-1256.35375</c:v>
                </c:pt>
                <c:pt idx="23">
                  <c:v>-1689.53883</c:v>
                </c:pt>
                <c:pt idx="24">
                  <c:v>-1984.8298199999999</c:v>
                </c:pt>
                <c:pt idx="25">
                  <c:v>-2272.4252999999999</c:v>
                </c:pt>
                <c:pt idx="26">
                  <c:v>-2468.5161499999999</c:v>
                </c:pt>
                <c:pt idx="27">
                  <c:v>-3017.7879800000001</c:v>
                </c:pt>
                <c:pt idx="28">
                  <c:v>-3460.0003700000002</c:v>
                </c:pt>
                <c:pt idx="29">
                  <c:v>-14401.95745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'SEP 18 MOS estimates'!$M$4</c:f>
              <c:strCache>
                <c:ptCount val="1"/>
                <c:pt idx="0">
                  <c:v>Adelaide MAP</c:v>
                </c:pt>
              </c:strCache>
            </c:strRef>
          </c:tx>
          <c:spPr>
            <a:ln w="25400">
              <a:solidFill>
                <a:srgbClr val="FFC322"/>
              </a:solidFill>
              <a:prstDash val="solid"/>
            </a:ln>
          </c:spPr>
          <c:marker>
            <c:symbol val="none"/>
          </c:marker>
          <c:val>
            <c:numRef>
              <c:f>'SEP 18 MOS estimates'!$M$5:$M$35</c:f>
              <c:numCache>
                <c:formatCode>#,##0</c:formatCode>
                <c:ptCount val="31"/>
                <c:pt idx="0">
                  <c:v>12849</c:v>
                </c:pt>
                <c:pt idx="1">
                  <c:v>9253</c:v>
                </c:pt>
                <c:pt idx="2">
                  <c:v>7526</c:v>
                </c:pt>
                <c:pt idx="3">
                  <c:v>6072</c:v>
                </c:pt>
                <c:pt idx="4">
                  <c:v>5632</c:v>
                </c:pt>
                <c:pt idx="5">
                  <c:v>4834</c:v>
                </c:pt>
                <c:pt idx="6">
                  <c:v>3997</c:v>
                </c:pt>
                <c:pt idx="7">
                  <c:v>2845</c:v>
                </c:pt>
                <c:pt idx="8">
                  <c:v>2134</c:v>
                </c:pt>
                <c:pt idx="9">
                  <c:v>1580</c:v>
                </c:pt>
                <c:pt idx="10">
                  <c:v>1376</c:v>
                </c:pt>
                <c:pt idx="11">
                  <c:v>1136</c:v>
                </c:pt>
                <c:pt idx="12">
                  <c:v>521</c:v>
                </c:pt>
                <c:pt idx="13">
                  <c:v>299</c:v>
                </c:pt>
                <c:pt idx="14">
                  <c:v>-378</c:v>
                </c:pt>
                <c:pt idx="15">
                  <c:v>-859</c:v>
                </c:pt>
                <c:pt idx="16">
                  <c:v>-1179</c:v>
                </c:pt>
                <c:pt idx="17">
                  <c:v>-1453</c:v>
                </c:pt>
                <c:pt idx="18">
                  <c:v>-1675</c:v>
                </c:pt>
                <c:pt idx="19">
                  <c:v>-2230</c:v>
                </c:pt>
                <c:pt idx="20">
                  <c:v>-2750</c:v>
                </c:pt>
                <c:pt idx="21">
                  <c:v>-3031</c:v>
                </c:pt>
                <c:pt idx="22">
                  <c:v>-3171</c:v>
                </c:pt>
                <c:pt idx="23">
                  <c:v>-3516</c:v>
                </c:pt>
                <c:pt idx="24">
                  <c:v>-3911</c:v>
                </c:pt>
                <c:pt idx="25">
                  <c:v>-4500</c:v>
                </c:pt>
                <c:pt idx="26">
                  <c:v>-4908</c:v>
                </c:pt>
                <c:pt idx="27">
                  <c:v>-5671</c:v>
                </c:pt>
                <c:pt idx="28">
                  <c:v>-6395</c:v>
                </c:pt>
                <c:pt idx="29">
                  <c:v>-11397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'SEP 18 MOS estimates'!$N$4</c:f>
              <c:strCache>
                <c:ptCount val="1"/>
                <c:pt idx="0">
                  <c:v>Adelaide SEAGas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Ref>
              <c:f>'SEP 18 MOS estimates'!$N$5:$N$35</c:f>
              <c:numCache>
                <c:formatCode>#,##0</c:formatCode>
                <c:ptCount val="31"/>
                <c:pt idx="0">
                  <c:v>196</c:v>
                </c:pt>
                <c:pt idx="1">
                  <c:v>94</c:v>
                </c:pt>
                <c:pt idx="2">
                  <c:v>87</c:v>
                </c:pt>
                <c:pt idx="3">
                  <c:v>77</c:v>
                </c:pt>
                <c:pt idx="4">
                  <c:v>61</c:v>
                </c:pt>
                <c:pt idx="5">
                  <c:v>60</c:v>
                </c:pt>
                <c:pt idx="6">
                  <c:v>56</c:v>
                </c:pt>
                <c:pt idx="7">
                  <c:v>53</c:v>
                </c:pt>
                <c:pt idx="8">
                  <c:v>50</c:v>
                </c:pt>
                <c:pt idx="9">
                  <c:v>45</c:v>
                </c:pt>
                <c:pt idx="10">
                  <c:v>38</c:v>
                </c:pt>
                <c:pt idx="11">
                  <c:v>36</c:v>
                </c:pt>
                <c:pt idx="12">
                  <c:v>33</c:v>
                </c:pt>
                <c:pt idx="13">
                  <c:v>28</c:v>
                </c:pt>
                <c:pt idx="14">
                  <c:v>27</c:v>
                </c:pt>
                <c:pt idx="15">
                  <c:v>22</c:v>
                </c:pt>
                <c:pt idx="16">
                  <c:v>10</c:v>
                </c:pt>
                <c:pt idx="17">
                  <c:v>3</c:v>
                </c:pt>
                <c:pt idx="18">
                  <c:v>-1</c:v>
                </c:pt>
                <c:pt idx="19">
                  <c:v>-115</c:v>
                </c:pt>
                <c:pt idx="20">
                  <c:v>-472</c:v>
                </c:pt>
                <c:pt idx="21">
                  <c:v>-1369</c:v>
                </c:pt>
                <c:pt idx="22">
                  <c:v>-2172</c:v>
                </c:pt>
                <c:pt idx="23">
                  <c:v>-2382</c:v>
                </c:pt>
                <c:pt idx="24">
                  <c:v>-4235</c:v>
                </c:pt>
                <c:pt idx="25">
                  <c:v>-4973</c:v>
                </c:pt>
                <c:pt idx="26">
                  <c:v>-5856</c:v>
                </c:pt>
                <c:pt idx="27">
                  <c:v>-6505</c:v>
                </c:pt>
                <c:pt idx="28">
                  <c:v>-8701</c:v>
                </c:pt>
                <c:pt idx="29">
                  <c:v>-17616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'SEP 18 MOS estimates'!$O$4</c:f>
              <c:strCache>
                <c:ptCount val="1"/>
                <c:pt idx="0">
                  <c:v>Brisbane RBP</c:v>
                </c:pt>
              </c:strCache>
            </c:strRef>
          </c:tx>
          <c:marker>
            <c:symbol val="none"/>
          </c:marker>
          <c:val>
            <c:numRef>
              <c:f>'SEP 18 MOS estimates'!$O$5:$O$35</c:f>
              <c:numCache>
                <c:formatCode>#,##0</c:formatCode>
                <c:ptCount val="31"/>
                <c:pt idx="0">
                  <c:v>6739</c:v>
                </c:pt>
                <c:pt idx="1">
                  <c:v>4911</c:v>
                </c:pt>
                <c:pt idx="2">
                  <c:v>3860</c:v>
                </c:pt>
                <c:pt idx="3">
                  <c:v>3534</c:v>
                </c:pt>
                <c:pt idx="4">
                  <c:v>3086</c:v>
                </c:pt>
                <c:pt idx="5">
                  <c:v>2594</c:v>
                </c:pt>
                <c:pt idx="6">
                  <c:v>2294</c:v>
                </c:pt>
                <c:pt idx="7">
                  <c:v>2103</c:v>
                </c:pt>
                <c:pt idx="8">
                  <c:v>1925</c:v>
                </c:pt>
                <c:pt idx="9">
                  <c:v>1669</c:v>
                </c:pt>
                <c:pt idx="10">
                  <c:v>1494</c:v>
                </c:pt>
                <c:pt idx="11">
                  <c:v>1301</c:v>
                </c:pt>
                <c:pt idx="12">
                  <c:v>1131</c:v>
                </c:pt>
                <c:pt idx="13">
                  <c:v>1023</c:v>
                </c:pt>
                <c:pt idx="14">
                  <c:v>795</c:v>
                </c:pt>
                <c:pt idx="15">
                  <c:v>588</c:v>
                </c:pt>
                <c:pt idx="16">
                  <c:v>422</c:v>
                </c:pt>
                <c:pt idx="17">
                  <c:v>281</c:v>
                </c:pt>
                <c:pt idx="18">
                  <c:v>61</c:v>
                </c:pt>
                <c:pt idx="19">
                  <c:v>-121</c:v>
                </c:pt>
                <c:pt idx="20">
                  <c:v>-273</c:v>
                </c:pt>
                <c:pt idx="21">
                  <c:v>-333</c:v>
                </c:pt>
                <c:pt idx="22">
                  <c:v>-588</c:v>
                </c:pt>
                <c:pt idx="23">
                  <c:v>-1048</c:v>
                </c:pt>
                <c:pt idx="24">
                  <c:v>-1213</c:v>
                </c:pt>
                <c:pt idx="25">
                  <c:v>-1516</c:v>
                </c:pt>
                <c:pt idx="26">
                  <c:v>-1836</c:v>
                </c:pt>
                <c:pt idx="27">
                  <c:v>-2465</c:v>
                </c:pt>
                <c:pt idx="28">
                  <c:v>-3089</c:v>
                </c:pt>
                <c:pt idx="29">
                  <c:v>-6612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9266032"/>
        <c:axId val="609266424"/>
      </c:lineChart>
      <c:catAx>
        <c:axId val="609266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in MOS period</a:t>
                </a:r>
              </a:p>
            </c:rich>
          </c:tx>
          <c:layout>
            <c:manualLayout>
              <c:xMode val="edge"/>
              <c:yMode val="edge"/>
              <c:x val="0.46102443861184023"/>
              <c:y val="0.937435496001596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9266424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60926642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5.1810090405365994E-2"/>
              <c:y val="0.413179229789258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92660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826281714785653"/>
          <c:y val="0.74157265429540609"/>
          <c:w val="0.66537556138815979"/>
          <c:h val="0.142346241807493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35900538309461"/>
          <c:y val="3.5082064852177179E-2"/>
          <c:w val="0.81673617739469584"/>
          <c:h val="0.84167233388328633"/>
        </c:manualLayout>
      </c:layout>
      <c:lineChart>
        <c:grouping val="standard"/>
        <c:varyColors val="0"/>
        <c:ser>
          <c:idx val="0"/>
          <c:order val="0"/>
          <c:tx>
            <c:strRef>
              <c:f>'OCT 18 MOS estimates'!$C$19</c:f>
              <c:strCache>
                <c:ptCount val="1"/>
                <c:pt idx="0">
                  <c:v>25%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'OCT 18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'OCT 18 MOS estimates'!$D$19:$H$19</c:f>
              <c:numCache>
                <c:formatCode>#,##0</c:formatCode>
                <c:ptCount val="5"/>
                <c:pt idx="0">
                  <c:v>-6770</c:v>
                </c:pt>
                <c:pt idx="1">
                  <c:v>-1700.4344249999999</c:v>
                </c:pt>
                <c:pt idx="2">
                  <c:v>-2031.5</c:v>
                </c:pt>
                <c:pt idx="3">
                  <c:v>2.5</c:v>
                </c:pt>
                <c:pt idx="4">
                  <c:v>-778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'OCT 18 MOS estimates'!$C$20</c:f>
              <c:strCache>
                <c:ptCount val="1"/>
                <c:pt idx="0">
                  <c:v>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'OCT 18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'OCT 18 MOS estimates'!$D$20:$H$20</c:f>
              <c:numCache>
                <c:formatCode>#,##0</c:formatCode>
                <c:ptCount val="5"/>
                <c:pt idx="0">
                  <c:v>-13996</c:v>
                </c:pt>
                <c:pt idx="1">
                  <c:v>-3330.3054299999999</c:v>
                </c:pt>
                <c:pt idx="2">
                  <c:v>-4496.5</c:v>
                </c:pt>
                <c:pt idx="3">
                  <c:v>-2275.5</c:v>
                </c:pt>
                <c:pt idx="4">
                  <c:v>-3088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'OCT 18 MOS estimates'!$C$21</c:f>
              <c:strCache>
                <c:ptCount val="1"/>
                <c:pt idx="0">
                  <c:v>Minimum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'OCT 18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'OCT 18 MOS estimates'!$D$21:$H$21</c:f>
              <c:numCache>
                <c:formatCode>#,##0</c:formatCode>
                <c:ptCount val="5"/>
                <c:pt idx="0">
                  <c:v>-27473</c:v>
                </c:pt>
                <c:pt idx="1">
                  <c:v>-10262.878919999999</c:v>
                </c:pt>
                <c:pt idx="2">
                  <c:v>-8901</c:v>
                </c:pt>
                <c:pt idx="3">
                  <c:v>-14708</c:v>
                </c:pt>
                <c:pt idx="4">
                  <c:v>-14142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'OCT 18 MOS estimates'!$C$22</c:f>
              <c:strCache>
                <c:ptCount val="1"/>
                <c:pt idx="0">
                  <c:v>Mean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'OCT 18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'OCT 18 MOS estimates'!$D$22:$H$22</c:f>
              <c:numCache>
                <c:formatCode>#,##0</c:formatCode>
                <c:ptCount val="5"/>
                <c:pt idx="0">
                  <c:v>-2228.8064516129034</c:v>
                </c:pt>
                <c:pt idx="1">
                  <c:v>-238.60769387096772</c:v>
                </c:pt>
                <c:pt idx="2">
                  <c:v>-184.96774193548387</c:v>
                </c:pt>
                <c:pt idx="3">
                  <c:v>-591.29032258064512</c:v>
                </c:pt>
                <c:pt idx="4">
                  <c:v>747.19354838709683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'OCT 18 MOS estimates'!$C$26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0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'OCT 18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'OCT 18 MOS estimates'!$D$26:$H$26</c:f>
              <c:numCache>
                <c:formatCode>#,##0</c:formatCode>
                <c:ptCount val="5"/>
                <c:pt idx="0">
                  <c:v>-1860</c:v>
                </c:pt>
                <c:pt idx="1">
                  <c:v>-849.47461999999996</c:v>
                </c:pt>
                <c:pt idx="2">
                  <c:v>-234</c:v>
                </c:pt>
                <c:pt idx="3">
                  <c:v>38</c:v>
                </c:pt>
                <c:pt idx="4">
                  <c:v>1044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'OCT 18 MOS estimates'!$C$15</c:f>
              <c:strCache>
                <c:ptCount val="1"/>
                <c:pt idx="0">
                  <c:v>Maximum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'OCT 18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'OCT 18 MOS estimates'!$D$15:$H$15</c:f>
              <c:numCache>
                <c:formatCode>#,##0</c:formatCode>
                <c:ptCount val="5"/>
                <c:pt idx="0">
                  <c:v>13464</c:v>
                </c:pt>
                <c:pt idx="1">
                  <c:v>6621.3144499999999</c:v>
                </c:pt>
                <c:pt idx="2">
                  <c:v>10410</c:v>
                </c:pt>
                <c:pt idx="3">
                  <c:v>564</c:v>
                </c:pt>
                <c:pt idx="4">
                  <c:v>8538</c:v>
                </c:pt>
              </c:numCache>
            </c:numRef>
          </c:val>
          <c:smooth val="0"/>
        </c:ser>
        <c:ser>
          <c:idx val="10"/>
          <c:order val="6"/>
          <c:tx>
            <c:strRef>
              <c:f>'OCT 18 MOS estimates'!$C$16</c:f>
              <c:strCache>
                <c:ptCount val="1"/>
                <c:pt idx="0">
                  <c:v>95%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'OCT 18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'OCT 18 MOS estimates'!$D$16:$H$16</c:f>
              <c:numCache>
                <c:formatCode>#,##0</c:formatCode>
                <c:ptCount val="5"/>
                <c:pt idx="0">
                  <c:v>8533</c:v>
                </c:pt>
                <c:pt idx="1">
                  <c:v>4548.0625650000002</c:v>
                </c:pt>
                <c:pt idx="2">
                  <c:v>4782</c:v>
                </c:pt>
                <c:pt idx="3">
                  <c:v>119</c:v>
                </c:pt>
                <c:pt idx="4">
                  <c:v>5245</c:v>
                </c:pt>
              </c:numCache>
            </c:numRef>
          </c:val>
          <c:smooth val="0"/>
        </c:ser>
        <c:ser>
          <c:idx val="11"/>
          <c:order val="7"/>
          <c:tx>
            <c:strRef>
              <c:f>'OCT 18 MOS estimates'!$C$17</c:f>
              <c:strCache>
                <c:ptCount val="1"/>
                <c:pt idx="0">
                  <c:v>75%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'OCT 18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'OCT 18 MOS estimates'!$D$17:$H$17</c:f>
              <c:numCache>
                <c:formatCode>#,##0</c:formatCode>
                <c:ptCount val="5"/>
                <c:pt idx="0">
                  <c:v>2623</c:v>
                </c:pt>
                <c:pt idx="1">
                  <c:v>1572.98947</c:v>
                </c:pt>
                <c:pt idx="2">
                  <c:v>1535</c:v>
                </c:pt>
                <c:pt idx="3">
                  <c:v>66.5</c:v>
                </c:pt>
                <c:pt idx="4">
                  <c:v>2645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smooth val="0"/>
        <c:axId val="609601760"/>
        <c:axId val="623042896"/>
      </c:lineChart>
      <c:catAx>
        <c:axId val="609601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3042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304289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6.3739759802751931E-3"/>
              <c:y val="0.390959463400408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96017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666178091374943"/>
          <c:y val="0.72764654418197727"/>
          <c:w val="0.457570303712036"/>
          <c:h val="0.1464529017206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18423256413844"/>
          <c:y val="3.6007985958224513E-2"/>
          <c:w val="0.80786945788199216"/>
          <c:h val="0.89810635076692946"/>
        </c:manualLayout>
      </c:layout>
      <c:lineChart>
        <c:grouping val="standard"/>
        <c:varyColors val="0"/>
        <c:ser>
          <c:idx val="0"/>
          <c:order val="0"/>
          <c:tx>
            <c:strRef>
              <c:f>'OCT 18 MOS estimates'!$K$4</c:f>
              <c:strCache>
                <c:ptCount val="1"/>
                <c:pt idx="0">
                  <c:v>Sydney MSP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'OCT 18 MOS estimates'!$K$5:$K$35</c:f>
              <c:numCache>
                <c:formatCode>#,##0</c:formatCode>
                <c:ptCount val="31"/>
                <c:pt idx="0">
                  <c:v>13464</c:v>
                </c:pt>
                <c:pt idx="1">
                  <c:v>9174</c:v>
                </c:pt>
                <c:pt idx="2">
                  <c:v>7892</c:v>
                </c:pt>
                <c:pt idx="3">
                  <c:v>6651</c:v>
                </c:pt>
                <c:pt idx="4">
                  <c:v>6079</c:v>
                </c:pt>
                <c:pt idx="5">
                  <c:v>5594</c:v>
                </c:pt>
                <c:pt idx="6">
                  <c:v>4956</c:v>
                </c:pt>
                <c:pt idx="7">
                  <c:v>3129</c:v>
                </c:pt>
                <c:pt idx="8">
                  <c:v>2117</c:v>
                </c:pt>
                <c:pt idx="9">
                  <c:v>1921</c:v>
                </c:pt>
                <c:pt idx="10">
                  <c:v>1009</c:v>
                </c:pt>
                <c:pt idx="11">
                  <c:v>649</c:v>
                </c:pt>
                <c:pt idx="12">
                  <c:v>-56</c:v>
                </c:pt>
                <c:pt idx="13">
                  <c:v>-882</c:v>
                </c:pt>
                <c:pt idx="14">
                  <c:v>-1339</c:v>
                </c:pt>
                <c:pt idx="15">
                  <c:v>-1860</c:v>
                </c:pt>
                <c:pt idx="16">
                  <c:v>-2338</c:v>
                </c:pt>
                <c:pt idx="17">
                  <c:v>-2563</c:v>
                </c:pt>
                <c:pt idx="18">
                  <c:v>-3112</c:v>
                </c:pt>
                <c:pt idx="19">
                  <c:v>-3558</c:v>
                </c:pt>
                <c:pt idx="20">
                  <c:v>-4365</c:v>
                </c:pt>
                <c:pt idx="21">
                  <c:v>-5551</c:v>
                </c:pt>
                <c:pt idx="22">
                  <c:v>-6452</c:v>
                </c:pt>
                <c:pt idx="23">
                  <c:v>-7088</c:v>
                </c:pt>
                <c:pt idx="24">
                  <c:v>-7547</c:v>
                </c:pt>
                <c:pt idx="25">
                  <c:v>-8989</c:v>
                </c:pt>
                <c:pt idx="26">
                  <c:v>-9723</c:v>
                </c:pt>
                <c:pt idx="27">
                  <c:v>-10840</c:v>
                </c:pt>
                <c:pt idx="28">
                  <c:v>-13040</c:v>
                </c:pt>
                <c:pt idx="29">
                  <c:v>-14952</c:v>
                </c:pt>
                <c:pt idx="30">
                  <c:v>-27473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'OCT 18 MOS estimates'!$L$4</c:f>
              <c:strCache>
                <c:ptCount val="1"/>
                <c:pt idx="0">
                  <c:v>Sydney EGP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'OCT 18 MOS estimates'!$L$5:$L$35</c:f>
              <c:numCache>
                <c:formatCode>#,##0</c:formatCode>
                <c:ptCount val="31"/>
                <c:pt idx="0">
                  <c:v>6621.3144499999999</c:v>
                </c:pt>
                <c:pt idx="1">
                  <c:v>4989.1249900000003</c:v>
                </c:pt>
                <c:pt idx="2">
                  <c:v>4107.0001400000001</c:v>
                </c:pt>
                <c:pt idx="3">
                  <c:v>3662.0097500000002</c:v>
                </c:pt>
                <c:pt idx="4">
                  <c:v>3224.1972700000001</c:v>
                </c:pt>
                <c:pt idx="5">
                  <c:v>2870.0009300000002</c:v>
                </c:pt>
                <c:pt idx="6">
                  <c:v>2512.99944</c:v>
                </c:pt>
                <c:pt idx="7">
                  <c:v>1998.9788100000001</c:v>
                </c:pt>
                <c:pt idx="8">
                  <c:v>1147.0001299999999</c:v>
                </c:pt>
                <c:pt idx="9">
                  <c:v>742.99630999999999</c:v>
                </c:pt>
                <c:pt idx="10">
                  <c:v>369.99988000000002</c:v>
                </c:pt>
                <c:pt idx="11">
                  <c:v>11.62354</c:v>
                </c:pt>
                <c:pt idx="12">
                  <c:v>-330.66572000000002</c:v>
                </c:pt>
                <c:pt idx="13">
                  <c:v>-532.40970000000004</c:v>
                </c:pt>
                <c:pt idx="14">
                  <c:v>-622.22068999999999</c:v>
                </c:pt>
                <c:pt idx="15">
                  <c:v>-849.47461999999996</c:v>
                </c:pt>
                <c:pt idx="16">
                  <c:v>-890.82083999999998</c:v>
                </c:pt>
                <c:pt idx="17">
                  <c:v>-1115.7385200000001</c:v>
                </c:pt>
                <c:pt idx="18">
                  <c:v>-1225.81005</c:v>
                </c:pt>
                <c:pt idx="19">
                  <c:v>-1342.97677</c:v>
                </c:pt>
                <c:pt idx="20">
                  <c:v>-1434.1989799999999</c:v>
                </c:pt>
                <c:pt idx="21">
                  <c:v>-1531.1660300000001</c:v>
                </c:pt>
                <c:pt idx="22">
                  <c:v>-1673.99972</c:v>
                </c:pt>
                <c:pt idx="23">
                  <c:v>-1726.86913</c:v>
                </c:pt>
                <c:pt idx="24">
                  <c:v>-1886.35743</c:v>
                </c:pt>
                <c:pt idx="25">
                  <c:v>-2232.68219</c:v>
                </c:pt>
                <c:pt idx="26">
                  <c:v>-2487.2885299999998</c:v>
                </c:pt>
                <c:pt idx="27">
                  <c:v>-2847.91545</c:v>
                </c:pt>
                <c:pt idx="28">
                  <c:v>-3266.2241399999998</c:v>
                </c:pt>
                <c:pt idx="29">
                  <c:v>-3394.38672</c:v>
                </c:pt>
                <c:pt idx="30">
                  <c:v>-10262.878919999999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'OCT 18 MOS estimates'!$M$4</c:f>
              <c:strCache>
                <c:ptCount val="1"/>
                <c:pt idx="0">
                  <c:v>Adelaide MAP</c:v>
                </c:pt>
              </c:strCache>
            </c:strRef>
          </c:tx>
          <c:spPr>
            <a:ln w="25400">
              <a:solidFill>
                <a:srgbClr val="FFC322"/>
              </a:solidFill>
              <a:prstDash val="solid"/>
            </a:ln>
          </c:spPr>
          <c:marker>
            <c:symbol val="none"/>
          </c:marker>
          <c:val>
            <c:numRef>
              <c:f>'OCT 18 MOS estimates'!$M$5:$M$35</c:f>
              <c:numCache>
                <c:formatCode>#,##0</c:formatCode>
                <c:ptCount val="31"/>
                <c:pt idx="0">
                  <c:v>10410</c:v>
                </c:pt>
                <c:pt idx="1">
                  <c:v>5615</c:v>
                </c:pt>
                <c:pt idx="2">
                  <c:v>3949</c:v>
                </c:pt>
                <c:pt idx="3">
                  <c:v>3294</c:v>
                </c:pt>
                <c:pt idx="4">
                  <c:v>2761</c:v>
                </c:pt>
                <c:pt idx="5">
                  <c:v>2202</c:v>
                </c:pt>
                <c:pt idx="6">
                  <c:v>1799</c:v>
                </c:pt>
                <c:pt idx="7">
                  <c:v>1613</c:v>
                </c:pt>
                <c:pt idx="8">
                  <c:v>1457</c:v>
                </c:pt>
                <c:pt idx="9">
                  <c:v>1062</c:v>
                </c:pt>
                <c:pt idx="10">
                  <c:v>680</c:v>
                </c:pt>
                <c:pt idx="11">
                  <c:v>548</c:v>
                </c:pt>
                <c:pt idx="12">
                  <c:v>386</c:v>
                </c:pt>
                <c:pt idx="13">
                  <c:v>70</c:v>
                </c:pt>
                <c:pt idx="14">
                  <c:v>-112</c:v>
                </c:pt>
                <c:pt idx="15">
                  <c:v>-234</c:v>
                </c:pt>
                <c:pt idx="16">
                  <c:v>-514</c:v>
                </c:pt>
                <c:pt idx="17">
                  <c:v>-785</c:v>
                </c:pt>
                <c:pt idx="18">
                  <c:v>-1105</c:v>
                </c:pt>
                <c:pt idx="19">
                  <c:v>-1340</c:v>
                </c:pt>
                <c:pt idx="20">
                  <c:v>-1498</c:v>
                </c:pt>
                <c:pt idx="21">
                  <c:v>-1747</c:v>
                </c:pt>
                <c:pt idx="22">
                  <c:v>-1891</c:v>
                </c:pt>
                <c:pt idx="23">
                  <c:v>-2172</c:v>
                </c:pt>
                <c:pt idx="24">
                  <c:v>-2419</c:v>
                </c:pt>
                <c:pt idx="25">
                  <c:v>-2752</c:v>
                </c:pt>
                <c:pt idx="26">
                  <c:v>-3324</c:v>
                </c:pt>
                <c:pt idx="27">
                  <c:v>-3793</c:v>
                </c:pt>
                <c:pt idx="28">
                  <c:v>-4359</c:v>
                </c:pt>
                <c:pt idx="29">
                  <c:v>-4634</c:v>
                </c:pt>
                <c:pt idx="30">
                  <c:v>-8901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'OCT 18 MOS estimates'!$N$4</c:f>
              <c:strCache>
                <c:ptCount val="1"/>
                <c:pt idx="0">
                  <c:v>Adelaide SEAGas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Ref>
              <c:f>'OCT 18 MOS estimates'!$N$5:$N$35</c:f>
              <c:numCache>
                <c:formatCode>#,##0</c:formatCode>
                <c:ptCount val="31"/>
                <c:pt idx="0">
                  <c:v>564</c:v>
                </c:pt>
                <c:pt idx="1">
                  <c:v>137</c:v>
                </c:pt>
                <c:pt idx="2">
                  <c:v>101</c:v>
                </c:pt>
                <c:pt idx="3">
                  <c:v>86</c:v>
                </c:pt>
                <c:pt idx="4">
                  <c:v>80</c:v>
                </c:pt>
                <c:pt idx="5">
                  <c:v>78</c:v>
                </c:pt>
                <c:pt idx="6">
                  <c:v>73</c:v>
                </c:pt>
                <c:pt idx="7">
                  <c:v>68</c:v>
                </c:pt>
                <c:pt idx="8">
                  <c:v>65</c:v>
                </c:pt>
                <c:pt idx="9">
                  <c:v>63</c:v>
                </c:pt>
                <c:pt idx="10">
                  <c:v>61</c:v>
                </c:pt>
                <c:pt idx="11">
                  <c:v>54</c:v>
                </c:pt>
                <c:pt idx="12">
                  <c:v>48</c:v>
                </c:pt>
                <c:pt idx="13">
                  <c:v>44</c:v>
                </c:pt>
                <c:pt idx="14">
                  <c:v>41</c:v>
                </c:pt>
                <c:pt idx="15">
                  <c:v>38</c:v>
                </c:pt>
                <c:pt idx="16">
                  <c:v>34</c:v>
                </c:pt>
                <c:pt idx="17">
                  <c:v>29</c:v>
                </c:pt>
                <c:pt idx="18">
                  <c:v>21</c:v>
                </c:pt>
                <c:pt idx="19">
                  <c:v>20</c:v>
                </c:pt>
                <c:pt idx="20">
                  <c:v>17</c:v>
                </c:pt>
                <c:pt idx="21">
                  <c:v>11</c:v>
                </c:pt>
                <c:pt idx="22">
                  <c:v>7</c:v>
                </c:pt>
                <c:pt idx="23">
                  <c:v>-2</c:v>
                </c:pt>
                <c:pt idx="24">
                  <c:v>-10</c:v>
                </c:pt>
                <c:pt idx="25">
                  <c:v>-96</c:v>
                </c:pt>
                <c:pt idx="26">
                  <c:v>-163</c:v>
                </c:pt>
                <c:pt idx="27">
                  <c:v>-540</c:v>
                </c:pt>
                <c:pt idx="28">
                  <c:v>-1571</c:v>
                </c:pt>
                <c:pt idx="29">
                  <c:v>-2980</c:v>
                </c:pt>
                <c:pt idx="30">
                  <c:v>-14708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'OCT 18 MOS estimates'!$O$4</c:f>
              <c:strCache>
                <c:ptCount val="1"/>
                <c:pt idx="0">
                  <c:v>Brisbane RBP</c:v>
                </c:pt>
              </c:strCache>
            </c:strRef>
          </c:tx>
          <c:marker>
            <c:symbol val="none"/>
          </c:marker>
          <c:val>
            <c:numRef>
              <c:f>'OCT 18 MOS estimates'!$O$5:$O$35</c:f>
              <c:numCache>
                <c:formatCode>#,##0</c:formatCode>
                <c:ptCount val="31"/>
                <c:pt idx="0">
                  <c:v>8538</c:v>
                </c:pt>
                <c:pt idx="1">
                  <c:v>5481</c:v>
                </c:pt>
                <c:pt idx="2">
                  <c:v>5009</c:v>
                </c:pt>
                <c:pt idx="3">
                  <c:v>4360</c:v>
                </c:pt>
                <c:pt idx="4">
                  <c:v>3716</c:v>
                </c:pt>
                <c:pt idx="5">
                  <c:v>3492</c:v>
                </c:pt>
                <c:pt idx="6">
                  <c:v>3248</c:v>
                </c:pt>
                <c:pt idx="7">
                  <c:v>2821</c:v>
                </c:pt>
                <c:pt idx="8">
                  <c:v>2469</c:v>
                </c:pt>
                <c:pt idx="9">
                  <c:v>2318</c:v>
                </c:pt>
                <c:pt idx="10">
                  <c:v>2058</c:v>
                </c:pt>
                <c:pt idx="11">
                  <c:v>1775</c:v>
                </c:pt>
                <c:pt idx="12">
                  <c:v>1612</c:v>
                </c:pt>
                <c:pt idx="13">
                  <c:v>1343</c:v>
                </c:pt>
                <c:pt idx="14">
                  <c:v>1166</c:v>
                </c:pt>
                <c:pt idx="15">
                  <c:v>1044</c:v>
                </c:pt>
                <c:pt idx="16">
                  <c:v>830</c:v>
                </c:pt>
                <c:pt idx="17">
                  <c:v>625</c:v>
                </c:pt>
                <c:pt idx="18">
                  <c:v>518</c:v>
                </c:pt>
                <c:pt idx="19">
                  <c:v>136</c:v>
                </c:pt>
                <c:pt idx="20">
                  <c:v>-252</c:v>
                </c:pt>
                <c:pt idx="21">
                  <c:v>-525</c:v>
                </c:pt>
                <c:pt idx="22">
                  <c:v>-642</c:v>
                </c:pt>
                <c:pt idx="23">
                  <c:v>-914</c:v>
                </c:pt>
                <c:pt idx="24">
                  <c:v>-1129</c:v>
                </c:pt>
                <c:pt idx="25">
                  <c:v>-1559</c:v>
                </c:pt>
                <c:pt idx="26">
                  <c:v>-1813</c:v>
                </c:pt>
                <c:pt idx="27">
                  <c:v>-2244</c:v>
                </c:pt>
                <c:pt idx="28">
                  <c:v>-2632</c:v>
                </c:pt>
                <c:pt idx="29">
                  <c:v>-3544</c:v>
                </c:pt>
                <c:pt idx="30">
                  <c:v>-14142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3043680"/>
        <c:axId val="623044072"/>
      </c:lineChart>
      <c:catAx>
        <c:axId val="623043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in MOS period</a:t>
                </a:r>
              </a:p>
            </c:rich>
          </c:tx>
          <c:layout>
            <c:manualLayout>
              <c:xMode val="edge"/>
              <c:yMode val="edge"/>
              <c:x val="0.46102452710652547"/>
              <c:y val="0.93743551850740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3044072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62304407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8.5091410987419673E-3"/>
              <c:y val="0.4131790857521109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30436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826273870938545"/>
          <c:y val="0.74157280193348263"/>
          <c:w val="0.66537559960177406"/>
          <c:h val="0.14234619499542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35900538309461"/>
          <c:y val="3.5082064852177179E-2"/>
          <c:w val="0.81673617739469584"/>
          <c:h val="0.84167233388328633"/>
        </c:manualLayout>
      </c:layout>
      <c:lineChart>
        <c:grouping val="standard"/>
        <c:varyColors val="0"/>
        <c:ser>
          <c:idx val="0"/>
          <c:order val="0"/>
          <c:tx>
            <c:strRef>
              <c:f>'NOV 18 MOS estimates'!$C$19</c:f>
              <c:strCache>
                <c:ptCount val="1"/>
                <c:pt idx="0">
                  <c:v>25%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'NOV 18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'NOV 18 MOS estimates'!$D$19:$H$19</c:f>
              <c:numCache>
                <c:formatCode>#,##0</c:formatCode>
                <c:ptCount val="5"/>
                <c:pt idx="0">
                  <c:v>-5109.75</c:v>
                </c:pt>
                <c:pt idx="1">
                  <c:v>-1686.029855</c:v>
                </c:pt>
                <c:pt idx="2">
                  <c:v>-1088.75</c:v>
                </c:pt>
                <c:pt idx="3">
                  <c:v>-59.25</c:v>
                </c:pt>
                <c:pt idx="4">
                  <c:v>-455.75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'NOV 18 MOS estimates'!$C$20</c:f>
              <c:strCache>
                <c:ptCount val="1"/>
                <c:pt idx="0">
                  <c:v>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'NOV 18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'NOV 18 MOS estimates'!$D$20:$H$20</c:f>
              <c:numCache>
                <c:formatCode>#,##0</c:formatCode>
                <c:ptCount val="5"/>
                <c:pt idx="0">
                  <c:v>-13805.699999999999</c:v>
                </c:pt>
                <c:pt idx="1">
                  <c:v>-3005.0247825000001</c:v>
                </c:pt>
                <c:pt idx="2">
                  <c:v>-3085.7</c:v>
                </c:pt>
                <c:pt idx="3">
                  <c:v>-4944.3499999999995</c:v>
                </c:pt>
                <c:pt idx="4">
                  <c:v>-2848.75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'NOV 18 MOS estimates'!$C$21</c:f>
              <c:strCache>
                <c:ptCount val="1"/>
                <c:pt idx="0">
                  <c:v>Minimum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'NOV 18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'NOV 18 MOS estimates'!$D$21:$H$21</c:f>
              <c:numCache>
                <c:formatCode>#,##0</c:formatCode>
                <c:ptCount val="5"/>
                <c:pt idx="0">
                  <c:v>-32304</c:v>
                </c:pt>
                <c:pt idx="1">
                  <c:v>-9823.4071899999999</c:v>
                </c:pt>
                <c:pt idx="2">
                  <c:v>-5349</c:v>
                </c:pt>
                <c:pt idx="3">
                  <c:v>-22311</c:v>
                </c:pt>
                <c:pt idx="4">
                  <c:v>-6363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'NOV 18 MOS estimates'!$C$22</c:f>
              <c:strCache>
                <c:ptCount val="1"/>
                <c:pt idx="0">
                  <c:v>Mean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'NOV 18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'NOV 18 MOS estimates'!$D$22:$H$22</c:f>
              <c:numCache>
                <c:formatCode>#,##0</c:formatCode>
                <c:ptCount val="5"/>
                <c:pt idx="0">
                  <c:v>-1610.0333333333333</c:v>
                </c:pt>
                <c:pt idx="1">
                  <c:v>251.63456499999975</c:v>
                </c:pt>
                <c:pt idx="2">
                  <c:v>1333.4333333333334</c:v>
                </c:pt>
                <c:pt idx="3">
                  <c:v>-1115.1666666666667</c:v>
                </c:pt>
                <c:pt idx="4">
                  <c:v>1029.8666666666666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'NOV 18 MOS estimates'!$C$26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0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'NOV 18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'NOV 18 MOS estimates'!$D$26:$H$26</c:f>
              <c:numCache>
                <c:formatCode>#,##0</c:formatCode>
                <c:ptCount val="5"/>
                <c:pt idx="0">
                  <c:v>-453</c:v>
                </c:pt>
                <c:pt idx="1">
                  <c:v>-607.16871500000002</c:v>
                </c:pt>
                <c:pt idx="2">
                  <c:v>450</c:v>
                </c:pt>
                <c:pt idx="3">
                  <c:v>36</c:v>
                </c:pt>
                <c:pt idx="4">
                  <c:v>956.5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'NOV 18 MOS estimates'!$C$15</c:f>
              <c:strCache>
                <c:ptCount val="1"/>
                <c:pt idx="0">
                  <c:v>Maximum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'NOV 18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'NOV 18 MOS estimates'!$D$15:$H$15</c:f>
              <c:numCache>
                <c:formatCode>#,##0</c:formatCode>
                <c:ptCount val="5"/>
                <c:pt idx="0">
                  <c:v>18367</c:v>
                </c:pt>
                <c:pt idx="1">
                  <c:v>9148.1138300000002</c:v>
                </c:pt>
                <c:pt idx="2">
                  <c:v>21336</c:v>
                </c:pt>
                <c:pt idx="3">
                  <c:v>584</c:v>
                </c:pt>
                <c:pt idx="4">
                  <c:v>10666</c:v>
                </c:pt>
              </c:numCache>
            </c:numRef>
          </c:val>
          <c:smooth val="0"/>
        </c:ser>
        <c:ser>
          <c:idx val="10"/>
          <c:order val="6"/>
          <c:tx>
            <c:strRef>
              <c:f>'NOV 18 MOS estimates'!$C$16</c:f>
              <c:strCache>
                <c:ptCount val="1"/>
                <c:pt idx="0">
                  <c:v>95%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'NOV 18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'NOV 18 MOS estimates'!$D$16:$H$16</c:f>
              <c:numCache>
                <c:formatCode>#,##0</c:formatCode>
                <c:ptCount val="5"/>
                <c:pt idx="0">
                  <c:v>9721.549999999992</c:v>
                </c:pt>
                <c:pt idx="1">
                  <c:v>6051.7028554999933</c:v>
                </c:pt>
                <c:pt idx="2">
                  <c:v>7905.1499999999887</c:v>
                </c:pt>
                <c:pt idx="3">
                  <c:v>138.39999999999981</c:v>
                </c:pt>
                <c:pt idx="4">
                  <c:v>4742.699999999998</c:v>
                </c:pt>
              </c:numCache>
            </c:numRef>
          </c:val>
          <c:smooth val="0"/>
        </c:ser>
        <c:ser>
          <c:idx val="11"/>
          <c:order val="7"/>
          <c:tx>
            <c:strRef>
              <c:f>'NOV 18 MOS estimates'!$C$17</c:f>
              <c:strCache>
                <c:ptCount val="1"/>
                <c:pt idx="0">
                  <c:v>75%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'NOV 18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'NOV 18 MOS estimates'!$D$17:$H$17</c:f>
              <c:numCache>
                <c:formatCode>#,##0</c:formatCode>
                <c:ptCount val="5"/>
                <c:pt idx="0">
                  <c:v>3014.25</c:v>
                </c:pt>
                <c:pt idx="1">
                  <c:v>2276.1716450000004</c:v>
                </c:pt>
                <c:pt idx="2">
                  <c:v>2110.75</c:v>
                </c:pt>
                <c:pt idx="3">
                  <c:v>63.5</c:v>
                </c:pt>
                <c:pt idx="4">
                  <c:v>2482.5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smooth val="0"/>
        <c:axId val="674060160"/>
        <c:axId val="674060552"/>
      </c:lineChart>
      <c:catAx>
        <c:axId val="67406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4060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06055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6.3739759802751931E-3"/>
              <c:y val="0.390959463400408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40601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666178091374943"/>
          <c:y val="0.72764654418197727"/>
          <c:w val="0.457570303712036"/>
          <c:h val="0.1464529017206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18423256413844"/>
          <c:y val="3.6007985958224513E-2"/>
          <c:w val="0.80786945788199216"/>
          <c:h val="0.89810635076692946"/>
        </c:manualLayout>
      </c:layout>
      <c:lineChart>
        <c:grouping val="standard"/>
        <c:varyColors val="0"/>
        <c:ser>
          <c:idx val="0"/>
          <c:order val="0"/>
          <c:tx>
            <c:strRef>
              <c:f>'NOV 18 MOS estimates'!$K$4</c:f>
              <c:strCache>
                <c:ptCount val="1"/>
                <c:pt idx="0">
                  <c:v>Sydney MSP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'NOV 18 MOS estimates'!$K$5:$K$35</c:f>
              <c:numCache>
                <c:formatCode>#,##0</c:formatCode>
                <c:ptCount val="31"/>
                <c:pt idx="0">
                  <c:v>18367</c:v>
                </c:pt>
                <c:pt idx="1">
                  <c:v>11099</c:v>
                </c:pt>
                <c:pt idx="2">
                  <c:v>8038</c:v>
                </c:pt>
                <c:pt idx="3">
                  <c:v>7332</c:v>
                </c:pt>
                <c:pt idx="4">
                  <c:v>5510</c:v>
                </c:pt>
                <c:pt idx="5">
                  <c:v>4725</c:v>
                </c:pt>
                <c:pt idx="6">
                  <c:v>4196</c:v>
                </c:pt>
                <c:pt idx="7">
                  <c:v>3108</c:v>
                </c:pt>
                <c:pt idx="8">
                  <c:v>2733</c:v>
                </c:pt>
                <c:pt idx="9">
                  <c:v>2114</c:v>
                </c:pt>
                <c:pt idx="10">
                  <c:v>1359</c:v>
                </c:pt>
                <c:pt idx="11">
                  <c:v>838</c:v>
                </c:pt>
                <c:pt idx="12">
                  <c:v>439</c:v>
                </c:pt>
                <c:pt idx="13">
                  <c:v>65</c:v>
                </c:pt>
                <c:pt idx="14">
                  <c:v>-144</c:v>
                </c:pt>
                <c:pt idx="15">
                  <c:v>-762</c:v>
                </c:pt>
                <c:pt idx="16">
                  <c:v>-902</c:v>
                </c:pt>
                <c:pt idx="17">
                  <c:v>-1858</c:v>
                </c:pt>
                <c:pt idx="18">
                  <c:v>-2792</c:v>
                </c:pt>
                <c:pt idx="19">
                  <c:v>-3345</c:v>
                </c:pt>
                <c:pt idx="20">
                  <c:v>-3734</c:v>
                </c:pt>
                <c:pt idx="21">
                  <c:v>-4743</c:v>
                </c:pt>
                <c:pt idx="22">
                  <c:v>-5232</c:v>
                </c:pt>
                <c:pt idx="23">
                  <c:v>-6496</c:v>
                </c:pt>
                <c:pt idx="24">
                  <c:v>-8139</c:v>
                </c:pt>
                <c:pt idx="25">
                  <c:v>-9778</c:v>
                </c:pt>
                <c:pt idx="26">
                  <c:v>-10531</c:v>
                </c:pt>
                <c:pt idx="27">
                  <c:v>-12995</c:v>
                </c:pt>
                <c:pt idx="28">
                  <c:v>-14469</c:v>
                </c:pt>
                <c:pt idx="29">
                  <c:v>-32304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'NOV 18 MOS estimates'!$L$4</c:f>
              <c:strCache>
                <c:ptCount val="1"/>
                <c:pt idx="0">
                  <c:v>Sydney EGP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'NOV 18 MOS estimates'!$L$5:$L$35</c:f>
              <c:numCache>
                <c:formatCode>#,##0</c:formatCode>
                <c:ptCount val="31"/>
                <c:pt idx="0">
                  <c:v>9148.1138300000002</c:v>
                </c:pt>
                <c:pt idx="1">
                  <c:v>7147.0006100000001</c:v>
                </c:pt>
                <c:pt idx="2">
                  <c:v>4713.0056000000004</c:v>
                </c:pt>
                <c:pt idx="3">
                  <c:v>4556.99982</c:v>
                </c:pt>
                <c:pt idx="4">
                  <c:v>4179.4758400000001</c:v>
                </c:pt>
                <c:pt idx="5">
                  <c:v>3563.7678099999998</c:v>
                </c:pt>
                <c:pt idx="6">
                  <c:v>3078</c:v>
                </c:pt>
                <c:pt idx="7">
                  <c:v>2520.8953000000001</c:v>
                </c:pt>
                <c:pt idx="8">
                  <c:v>1542.0006800000001</c:v>
                </c:pt>
                <c:pt idx="9">
                  <c:v>1212.9792399999999</c:v>
                </c:pt>
                <c:pt idx="10">
                  <c:v>715.99991</c:v>
                </c:pt>
                <c:pt idx="11">
                  <c:v>231.31134</c:v>
                </c:pt>
                <c:pt idx="12">
                  <c:v>13.2705</c:v>
                </c:pt>
                <c:pt idx="13">
                  <c:v>-251.19506000000001</c:v>
                </c:pt>
                <c:pt idx="14">
                  <c:v>-560.87450999999999</c:v>
                </c:pt>
                <c:pt idx="15">
                  <c:v>-653.46292000000005</c:v>
                </c:pt>
                <c:pt idx="16">
                  <c:v>-807.21642999999995</c:v>
                </c:pt>
                <c:pt idx="17">
                  <c:v>-1003.45313</c:v>
                </c:pt>
                <c:pt idx="18">
                  <c:v>-1102.1509599999999</c:v>
                </c:pt>
                <c:pt idx="19">
                  <c:v>-1330.66994</c:v>
                </c:pt>
                <c:pt idx="20">
                  <c:v>-1481.13932</c:v>
                </c:pt>
                <c:pt idx="21">
                  <c:v>-1552.9768099999999</c:v>
                </c:pt>
                <c:pt idx="22">
                  <c:v>-1730.38087</c:v>
                </c:pt>
                <c:pt idx="23">
                  <c:v>-1875.03711</c:v>
                </c:pt>
                <c:pt idx="24">
                  <c:v>-2034.8749</c:v>
                </c:pt>
                <c:pt idx="25">
                  <c:v>-2364.7846399999999</c:v>
                </c:pt>
                <c:pt idx="26">
                  <c:v>-2519.1033699999998</c:v>
                </c:pt>
                <c:pt idx="27">
                  <c:v>-2856.5622100000001</c:v>
                </c:pt>
                <c:pt idx="28">
                  <c:v>-3126.4941600000002</c:v>
                </c:pt>
                <c:pt idx="29">
                  <c:v>-9823.4071899999999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'NOV 18 MOS estimates'!$M$4</c:f>
              <c:strCache>
                <c:ptCount val="1"/>
                <c:pt idx="0">
                  <c:v>Adelaide MAP</c:v>
                </c:pt>
              </c:strCache>
            </c:strRef>
          </c:tx>
          <c:spPr>
            <a:ln w="25400">
              <a:solidFill>
                <a:srgbClr val="FFC322"/>
              </a:solidFill>
              <a:prstDash val="solid"/>
            </a:ln>
          </c:spPr>
          <c:marker>
            <c:symbol val="none"/>
          </c:marker>
          <c:val>
            <c:numRef>
              <c:f>'NOV 18 MOS estimates'!$M$5:$M$35</c:f>
              <c:numCache>
                <c:formatCode>#,##0</c:formatCode>
                <c:ptCount val="31"/>
                <c:pt idx="0">
                  <c:v>21336</c:v>
                </c:pt>
                <c:pt idx="1">
                  <c:v>9585</c:v>
                </c:pt>
                <c:pt idx="2">
                  <c:v>5852</c:v>
                </c:pt>
                <c:pt idx="3">
                  <c:v>4122</c:v>
                </c:pt>
                <c:pt idx="4">
                  <c:v>3283</c:v>
                </c:pt>
                <c:pt idx="5">
                  <c:v>2676</c:v>
                </c:pt>
                <c:pt idx="6">
                  <c:v>2423</c:v>
                </c:pt>
                <c:pt idx="7">
                  <c:v>2142</c:v>
                </c:pt>
                <c:pt idx="8">
                  <c:v>2017</c:v>
                </c:pt>
                <c:pt idx="9">
                  <c:v>1945</c:v>
                </c:pt>
                <c:pt idx="10">
                  <c:v>1767</c:v>
                </c:pt>
                <c:pt idx="11">
                  <c:v>1462</c:v>
                </c:pt>
                <c:pt idx="12">
                  <c:v>1078</c:v>
                </c:pt>
                <c:pt idx="13">
                  <c:v>740</c:v>
                </c:pt>
                <c:pt idx="14">
                  <c:v>492</c:v>
                </c:pt>
                <c:pt idx="15">
                  <c:v>408</c:v>
                </c:pt>
                <c:pt idx="16">
                  <c:v>157</c:v>
                </c:pt>
                <c:pt idx="17">
                  <c:v>42</c:v>
                </c:pt>
                <c:pt idx="18">
                  <c:v>-42</c:v>
                </c:pt>
                <c:pt idx="19">
                  <c:v>-455</c:v>
                </c:pt>
                <c:pt idx="20">
                  <c:v>-787</c:v>
                </c:pt>
                <c:pt idx="21">
                  <c:v>-947</c:v>
                </c:pt>
                <c:pt idx="22">
                  <c:v>-1136</c:v>
                </c:pt>
                <c:pt idx="23">
                  <c:v>-1233</c:v>
                </c:pt>
                <c:pt idx="24">
                  <c:v>-1586</c:v>
                </c:pt>
                <c:pt idx="25">
                  <c:v>-1798</c:v>
                </c:pt>
                <c:pt idx="26">
                  <c:v>-2061</c:v>
                </c:pt>
                <c:pt idx="27">
                  <c:v>-2858</c:v>
                </c:pt>
                <c:pt idx="28">
                  <c:v>-3272</c:v>
                </c:pt>
                <c:pt idx="29">
                  <c:v>-5349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'NOV 18 MOS estimates'!$N$4</c:f>
              <c:strCache>
                <c:ptCount val="1"/>
                <c:pt idx="0">
                  <c:v>Adelaide SEAGas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Ref>
              <c:f>'NOV 18 MOS estimates'!$N$5:$N$35</c:f>
              <c:numCache>
                <c:formatCode>#,##0</c:formatCode>
                <c:ptCount val="31"/>
                <c:pt idx="0">
                  <c:v>584</c:v>
                </c:pt>
                <c:pt idx="1">
                  <c:v>169</c:v>
                </c:pt>
                <c:pt idx="2">
                  <c:v>101</c:v>
                </c:pt>
                <c:pt idx="3">
                  <c:v>93</c:v>
                </c:pt>
                <c:pt idx="4">
                  <c:v>80</c:v>
                </c:pt>
                <c:pt idx="5">
                  <c:v>76</c:v>
                </c:pt>
                <c:pt idx="6">
                  <c:v>70</c:v>
                </c:pt>
                <c:pt idx="7">
                  <c:v>64</c:v>
                </c:pt>
                <c:pt idx="8">
                  <c:v>62</c:v>
                </c:pt>
                <c:pt idx="9">
                  <c:v>58</c:v>
                </c:pt>
                <c:pt idx="10">
                  <c:v>52</c:v>
                </c:pt>
                <c:pt idx="11">
                  <c:v>49</c:v>
                </c:pt>
                <c:pt idx="12">
                  <c:v>43</c:v>
                </c:pt>
                <c:pt idx="13">
                  <c:v>41</c:v>
                </c:pt>
                <c:pt idx="14">
                  <c:v>39</c:v>
                </c:pt>
                <c:pt idx="15">
                  <c:v>33</c:v>
                </c:pt>
                <c:pt idx="16">
                  <c:v>31</c:v>
                </c:pt>
                <c:pt idx="17">
                  <c:v>25</c:v>
                </c:pt>
                <c:pt idx="18">
                  <c:v>21</c:v>
                </c:pt>
                <c:pt idx="19">
                  <c:v>15</c:v>
                </c:pt>
                <c:pt idx="20">
                  <c:v>8</c:v>
                </c:pt>
                <c:pt idx="21">
                  <c:v>0</c:v>
                </c:pt>
                <c:pt idx="22">
                  <c:v>-79</c:v>
                </c:pt>
                <c:pt idx="23">
                  <c:v>-170</c:v>
                </c:pt>
                <c:pt idx="24">
                  <c:v>-276</c:v>
                </c:pt>
                <c:pt idx="25">
                  <c:v>-729</c:v>
                </c:pt>
                <c:pt idx="26">
                  <c:v>-2041</c:v>
                </c:pt>
                <c:pt idx="27">
                  <c:v>-3153</c:v>
                </c:pt>
                <c:pt idx="28">
                  <c:v>-6410</c:v>
                </c:pt>
                <c:pt idx="29">
                  <c:v>-22311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'NOV 18 MOS estimates'!$O$4</c:f>
              <c:strCache>
                <c:ptCount val="1"/>
                <c:pt idx="0">
                  <c:v>Brisbane RBP</c:v>
                </c:pt>
              </c:strCache>
            </c:strRef>
          </c:tx>
          <c:marker>
            <c:symbol val="none"/>
          </c:marker>
          <c:val>
            <c:numRef>
              <c:f>'NOV 18 MOS estimates'!$O$5:$O$35</c:f>
              <c:numCache>
                <c:formatCode>#,##0</c:formatCode>
                <c:ptCount val="31"/>
                <c:pt idx="0">
                  <c:v>10666</c:v>
                </c:pt>
                <c:pt idx="1">
                  <c:v>5037</c:v>
                </c:pt>
                <c:pt idx="2">
                  <c:v>4383</c:v>
                </c:pt>
                <c:pt idx="3">
                  <c:v>3606</c:v>
                </c:pt>
                <c:pt idx="4">
                  <c:v>3132</c:v>
                </c:pt>
                <c:pt idx="5">
                  <c:v>2838</c:v>
                </c:pt>
                <c:pt idx="6">
                  <c:v>2625</c:v>
                </c:pt>
                <c:pt idx="7">
                  <c:v>2509</c:v>
                </c:pt>
                <c:pt idx="8">
                  <c:v>2403</c:v>
                </c:pt>
                <c:pt idx="9">
                  <c:v>2160</c:v>
                </c:pt>
                <c:pt idx="10">
                  <c:v>1940</c:v>
                </c:pt>
                <c:pt idx="11">
                  <c:v>1720</c:v>
                </c:pt>
                <c:pt idx="12">
                  <c:v>1464</c:v>
                </c:pt>
                <c:pt idx="13">
                  <c:v>1233</c:v>
                </c:pt>
                <c:pt idx="14">
                  <c:v>1081</c:v>
                </c:pt>
                <c:pt idx="15">
                  <c:v>832</c:v>
                </c:pt>
                <c:pt idx="16">
                  <c:v>671</c:v>
                </c:pt>
                <c:pt idx="17">
                  <c:v>556</c:v>
                </c:pt>
                <c:pt idx="18">
                  <c:v>450</c:v>
                </c:pt>
                <c:pt idx="19">
                  <c:v>267</c:v>
                </c:pt>
                <c:pt idx="20">
                  <c:v>-48</c:v>
                </c:pt>
                <c:pt idx="21">
                  <c:v>-230</c:v>
                </c:pt>
                <c:pt idx="22">
                  <c:v>-531</c:v>
                </c:pt>
                <c:pt idx="23">
                  <c:v>-916</c:v>
                </c:pt>
                <c:pt idx="24">
                  <c:v>-1097</c:v>
                </c:pt>
                <c:pt idx="25">
                  <c:v>-1708</c:v>
                </c:pt>
                <c:pt idx="26">
                  <c:v>-2159</c:v>
                </c:pt>
                <c:pt idx="27">
                  <c:v>-2450</c:v>
                </c:pt>
                <c:pt idx="28">
                  <c:v>-3175</c:v>
                </c:pt>
                <c:pt idx="29">
                  <c:v>-6363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4560288"/>
        <c:axId val="674560680"/>
      </c:lineChart>
      <c:catAx>
        <c:axId val="674560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in MOS period</a:t>
                </a:r>
              </a:p>
            </c:rich>
          </c:tx>
          <c:layout>
            <c:manualLayout>
              <c:xMode val="edge"/>
              <c:yMode val="edge"/>
              <c:x val="0.46102452710652547"/>
              <c:y val="0.93743551850740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4560680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67456068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8.5091410987419673E-3"/>
              <c:y val="0.4131790857521109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45602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826273870938545"/>
          <c:y val="0.74157280193348263"/>
          <c:w val="0.66537559960177406"/>
          <c:h val="0.14234619499542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2802</xdr:colOff>
      <xdr:row>25</xdr:row>
      <xdr:rowOff>5603</xdr:rowOff>
    </xdr:from>
    <xdr:to>
      <xdr:col>22</xdr:col>
      <xdr:colOff>136152</xdr:colOff>
      <xdr:row>46</xdr:row>
      <xdr:rowOff>34178</xdr:rowOff>
    </xdr:to>
    <xdr:graphicFrame macro="">
      <xdr:nvGraphicFramePr>
        <xdr:cNvPr id="218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164727</xdr:colOff>
      <xdr:row>3</xdr:row>
      <xdr:rowOff>21292</xdr:rowOff>
    </xdr:from>
    <xdr:to>
      <xdr:col>22</xdr:col>
      <xdr:colOff>15689</xdr:colOff>
      <xdr:row>20</xdr:row>
      <xdr:rowOff>149599</xdr:rowOff>
    </xdr:to>
    <xdr:graphicFrame macro="">
      <xdr:nvGraphicFramePr>
        <xdr:cNvPr id="218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0.44793</cdr:x>
      <cdr:y>0.06091</cdr:y>
    </cdr:from>
    <cdr:to>
      <cdr:x>0.69108</cdr:x>
      <cdr:y>0.11343</cdr:y>
    </cdr:to>
    <cdr:sp macro="" textlink="">
      <cdr:nvSpPr>
        <cdr:cNvPr id="2355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2104" y="220145"/>
          <a:ext cx="1065089" cy="189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Increase</a:t>
          </a:r>
        </a:p>
      </cdr:txBody>
    </cdr:sp>
  </cdr:relSizeAnchor>
  <cdr:relSizeAnchor xmlns:cdr="http://schemas.openxmlformats.org/drawingml/2006/chartDrawing">
    <cdr:from>
      <cdr:x>0.43114</cdr:x>
      <cdr:y>0.67127</cdr:y>
    </cdr:from>
    <cdr:to>
      <cdr:x>0.72053</cdr:x>
      <cdr:y>0.72908</cdr:y>
    </cdr:to>
    <cdr:sp macro="" textlink="">
      <cdr:nvSpPr>
        <cdr:cNvPr id="2355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88566" y="2426289"/>
          <a:ext cx="1267638" cy="2089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0.48432</cdr:x>
      <cdr:y>0.09101</cdr:y>
    </cdr:from>
    <cdr:to>
      <cdr:x>0.74321</cdr:x>
      <cdr:y>0.14278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02758" y="283815"/>
          <a:ext cx="1154621" cy="181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</a:t>
          </a:r>
          <a:r>
            <a:rPr lang="en-AU" sz="800" b="1" i="0" strike="noStrike" baseline="0">
              <a:solidFill>
                <a:srgbClr val="003366"/>
              </a:solidFill>
              <a:latin typeface="Arial"/>
              <a:cs typeface="Arial"/>
            </a:rPr>
            <a:t> In</a:t>
          </a: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crease</a:t>
          </a:r>
        </a:p>
      </cdr:txBody>
    </cdr:sp>
  </cdr:relSizeAnchor>
  <cdr:relSizeAnchor xmlns:cdr="http://schemas.openxmlformats.org/drawingml/2006/chartDrawing">
    <cdr:from>
      <cdr:x>0.49068</cdr:x>
      <cdr:y>0.62395</cdr:y>
    </cdr:from>
    <cdr:to>
      <cdr:x>0.74468</cdr:x>
      <cdr:y>0.67547</cdr:y>
    </cdr:to>
    <cdr:sp macro="" textlink="">
      <cdr:nvSpPr>
        <cdr:cNvPr id="245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0912" y="2068906"/>
          <a:ext cx="1118593" cy="170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66675</xdr:colOff>
      <xdr:row>25</xdr:row>
      <xdr:rowOff>28575</xdr:rowOff>
    </xdr:from>
    <xdr:to>
      <xdr:col>22</xdr:col>
      <xdr:colOff>200025</xdr:colOff>
      <xdr:row>46</xdr:row>
      <xdr:rowOff>57150</xdr:rowOff>
    </xdr:to>
    <xdr:graphicFrame macro="">
      <xdr:nvGraphicFramePr>
        <xdr:cNvPr id="49365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19050</xdr:colOff>
      <xdr:row>3</xdr:row>
      <xdr:rowOff>19050</xdr:rowOff>
    </xdr:from>
    <xdr:to>
      <xdr:col>22</xdr:col>
      <xdr:colOff>171450</xdr:colOff>
      <xdr:row>20</xdr:row>
      <xdr:rowOff>152400</xdr:rowOff>
    </xdr:to>
    <xdr:graphicFrame macro="">
      <xdr:nvGraphicFramePr>
        <xdr:cNvPr id="49366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0.44793</cdr:x>
      <cdr:y>0.06091</cdr:y>
    </cdr:from>
    <cdr:to>
      <cdr:x>0.69108</cdr:x>
      <cdr:y>0.11343</cdr:y>
    </cdr:to>
    <cdr:sp macro="" textlink="">
      <cdr:nvSpPr>
        <cdr:cNvPr id="2355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2104" y="220145"/>
          <a:ext cx="1065089" cy="189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Increase</a:t>
          </a:r>
        </a:p>
      </cdr:txBody>
    </cdr:sp>
  </cdr:relSizeAnchor>
  <cdr:relSizeAnchor xmlns:cdr="http://schemas.openxmlformats.org/drawingml/2006/chartDrawing">
    <cdr:from>
      <cdr:x>0.43114</cdr:x>
      <cdr:y>0.67127</cdr:y>
    </cdr:from>
    <cdr:to>
      <cdr:x>0.72053</cdr:x>
      <cdr:y>0.72908</cdr:y>
    </cdr:to>
    <cdr:sp macro="" textlink="">
      <cdr:nvSpPr>
        <cdr:cNvPr id="2355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88566" y="2426289"/>
          <a:ext cx="1267638" cy="2089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0.48432</cdr:x>
      <cdr:y>0.09101</cdr:y>
    </cdr:from>
    <cdr:to>
      <cdr:x>0.74321</cdr:x>
      <cdr:y>0.14278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02758" y="283815"/>
          <a:ext cx="1154621" cy="181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</a:t>
          </a:r>
          <a:r>
            <a:rPr lang="en-AU" sz="800" b="1" i="0" strike="noStrike" baseline="0">
              <a:solidFill>
                <a:srgbClr val="003366"/>
              </a:solidFill>
              <a:latin typeface="Arial"/>
              <a:cs typeface="Arial"/>
            </a:rPr>
            <a:t> In</a:t>
          </a: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crease</a:t>
          </a:r>
        </a:p>
      </cdr:txBody>
    </cdr:sp>
  </cdr:relSizeAnchor>
  <cdr:relSizeAnchor xmlns:cdr="http://schemas.openxmlformats.org/drawingml/2006/chartDrawing">
    <cdr:from>
      <cdr:x>0.49068</cdr:x>
      <cdr:y>0.62395</cdr:y>
    </cdr:from>
    <cdr:to>
      <cdr:x>0.74468</cdr:x>
      <cdr:y>0.67547</cdr:y>
    </cdr:to>
    <cdr:sp macro="" textlink="">
      <cdr:nvSpPr>
        <cdr:cNvPr id="245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0912" y="2068906"/>
          <a:ext cx="1118593" cy="170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25214</xdr:colOff>
      <xdr:row>25</xdr:row>
      <xdr:rowOff>5603</xdr:rowOff>
    </xdr:from>
    <xdr:to>
      <xdr:col>22</xdr:col>
      <xdr:colOff>158564</xdr:colOff>
      <xdr:row>46</xdr:row>
      <xdr:rowOff>34178</xdr:rowOff>
    </xdr:to>
    <xdr:graphicFrame macro="">
      <xdr:nvGraphicFramePr>
        <xdr:cNvPr id="49160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22411</xdr:colOff>
      <xdr:row>3</xdr:row>
      <xdr:rowOff>11206</xdr:rowOff>
    </xdr:from>
    <xdr:to>
      <xdr:col>22</xdr:col>
      <xdr:colOff>174811</xdr:colOff>
      <xdr:row>20</xdr:row>
      <xdr:rowOff>144556</xdr:rowOff>
    </xdr:to>
    <xdr:graphicFrame macro="">
      <xdr:nvGraphicFramePr>
        <xdr:cNvPr id="49161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0.44793</cdr:x>
      <cdr:y>0.06091</cdr:y>
    </cdr:from>
    <cdr:to>
      <cdr:x>0.69108</cdr:x>
      <cdr:y>0.11343</cdr:y>
    </cdr:to>
    <cdr:sp macro="" textlink="">
      <cdr:nvSpPr>
        <cdr:cNvPr id="2355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2104" y="220145"/>
          <a:ext cx="1065089" cy="189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Increase</a:t>
          </a:r>
        </a:p>
      </cdr:txBody>
    </cdr:sp>
  </cdr:relSizeAnchor>
  <cdr:relSizeAnchor xmlns:cdr="http://schemas.openxmlformats.org/drawingml/2006/chartDrawing">
    <cdr:from>
      <cdr:x>0.43114</cdr:x>
      <cdr:y>0.67127</cdr:y>
    </cdr:from>
    <cdr:to>
      <cdr:x>0.72053</cdr:x>
      <cdr:y>0.72908</cdr:y>
    </cdr:to>
    <cdr:sp macro="" textlink="">
      <cdr:nvSpPr>
        <cdr:cNvPr id="2355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88566" y="2426289"/>
          <a:ext cx="1267638" cy="2089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0.48432</cdr:x>
      <cdr:y>0.09101</cdr:y>
    </cdr:from>
    <cdr:to>
      <cdr:x>0.74321</cdr:x>
      <cdr:y>0.14278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02758" y="283815"/>
          <a:ext cx="1154621" cy="181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</a:t>
          </a:r>
          <a:r>
            <a:rPr lang="en-AU" sz="800" b="1" i="0" strike="noStrike" baseline="0">
              <a:solidFill>
                <a:srgbClr val="003366"/>
              </a:solidFill>
              <a:latin typeface="Arial"/>
              <a:cs typeface="Arial"/>
            </a:rPr>
            <a:t> In</a:t>
          </a: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crease</a:t>
          </a:r>
        </a:p>
      </cdr:txBody>
    </cdr:sp>
  </cdr:relSizeAnchor>
  <cdr:relSizeAnchor xmlns:cdr="http://schemas.openxmlformats.org/drawingml/2006/chartDrawing">
    <cdr:from>
      <cdr:x>0.49068</cdr:x>
      <cdr:y>0.62395</cdr:y>
    </cdr:from>
    <cdr:to>
      <cdr:x>0.74468</cdr:x>
      <cdr:y>0.67547</cdr:y>
    </cdr:to>
    <cdr:sp macro="" textlink="">
      <cdr:nvSpPr>
        <cdr:cNvPr id="245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0912" y="2068906"/>
          <a:ext cx="1118593" cy="170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docs/sites/so/gso/STTM%20Operations/Market%20Operator%20Service%20(MOS)/MOS%20Estimates/2018/September%20to%20November%202018/GP-4002-F03%20MOS%20Estimates%20Forecast%20Mode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Period_1"/>
      <sheetName val="P1 Graphs &amp; Statistics"/>
      <sheetName val="Period_2"/>
      <sheetName val="P2 Graphs &amp; Statistics"/>
      <sheetName val="Period_3"/>
      <sheetName val="P3 Graphs &amp; Statistics"/>
      <sheetName val="Query_Result"/>
      <sheetName val="DataSheet"/>
    </sheetNames>
    <sheetDataSet>
      <sheetData sheetId="0"/>
      <sheetData sheetId="1">
        <row r="3">
          <cell r="Q3">
            <v>25212</v>
          </cell>
          <cell r="R3">
            <v>10121.31249</v>
          </cell>
          <cell r="S3">
            <v>12849</v>
          </cell>
          <cell r="T3">
            <v>196</v>
          </cell>
          <cell r="V3">
            <v>6739</v>
          </cell>
        </row>
        <row r="4">
          <cell r="Q4">
            <v>12733</v>
          </cell>
          <cell r="R4">
            <v>5169.99946</v>
          </cell>
          <cell r="S4">
            <v>9253</v>
          </cell>
          <cell r="T4">
            <v>94</v>
          </cell>
          <cell r="V4">
            <v>4911</v>
          </cell>
        </row>
        <row r="5">
          <cell r="Q5">
            <v>10708</v>
          </cell>
          <cell r="R5">
            <v>4783.3520399999998</v>
          </cell>
          <cell r="S5">
            <v>7526</v>
          </cell>
          <cell r="T5">
            <v>87</v>
          </cell>
          <cell r="V5">
            <v>3860</v>
          </cell>
        </row>
        <row r="6">
          <cell r="Q6">
            <v>8464</v>
          </cell>
          <cell r="R6">
            <v>3768.1740500000001</v>
          </cell>
          <cell r="S6">
            <v>6072</v>
          </cell>
          <cell r="T6">
            <v>77</v>
          </cell>
          <cell r="V6">
            <v>3534</v>
          </cell>
        </row>
        <row r="7">
          <cell r="Q7">
            <v>7459</v>
          </cell>
          <cell r="R7">
            <v>3601.9999499999999</v>
          </cell>
          <cell r="S7">
            <v>5632</v>
          </cell>
          <cell r="T7">
            <v>61</v>
          </cell>
          <cell r="V7">
            <v>3086</v>
          </cell>
        </row>
        <row r="8">
          <cell r="Q8">
            <v>5822</v>
          </cell>
          <cell r="R8">
            <v>3382.99874</v>
          </cell>
          <cell r="S8">
            <v>4834</v>
          </cell>
          <cell r="T8">
            <v>60</v>
          </cell>
          <cell r="V8">
            <v>2594</v>
          </cell>
        </row>
        <row r="9">
          <cell r="Q9">
            <v>4206</v>
          </cell>
          <cell r="R9">
            <v>3168.1565799999998</v>
          </cell>
          <cell r="S9">
            <v>3997</v>
          </cell>
          <cell r="T9">
            <v>56</v>
          </cell>
          <cell r="V9">
            <v>2294</v>
          </cell>
        </row>
        <row r="10">
          <cell r="Q10">
            <v>2171</v>
          </cell>
          <cell r="R10">
            <v>2912.0001299999999</v>
          </cell>
          <cell r="S10">
            <v>2845</v>
          </cell>
          <cell r="T10">
            <v>53</v>
          </cell>
          <cell r="V10">
            <v>2103</v>
          </cell>
        </row>
        <row r="11">
          <cell r="Q11">
            <v>1492</v>
          </cell>
          <cell r="R11">
            <v>2468.2530900000002</v>
          </cell>
          <cell r="S11">
            <v>2134</v>
          </cell>
          <cell r="T11">
            <v>50</v>
          </cell>
          <cell r="V11">
            <v>1925</v>
          </cell>
        </row>
        <row r="12">
          <cell r="Q12">
            <v>954</v>
          </cell>
          <cell r="R12">
            <v>2237.4815100000001</v>
          </cell>
          <cell r="S12">
            <v>1580</v>
          </cell>
          <cell r="T12">
            <v>45</v>
          </cell>
          <cell r="V12">
            <v>1669</v>
          </cell>
        </row>
        <row r="13">
          <cell r="Q13">
            <v>-435</v>
          </cell>
          <cell r="R13">
            <v>1770.40551</v>
          </cell>
          <cell r="S13">
            <v>1376</v>
          </cell>
          <cell r="T13">
            <v>38</v>
          </cell>
          <cell r="V13">
            <v>1494</v>
          </cell>
        </row>
        <row r="14">
          <cell r="Q14">
            <v>-949</v>
          </cell>
          <cell r="R14">
            <v>1513.61877</v>
          </cell>
          <cell r="S14">
            <v>1136</v>
          </cell>
          <cell r="T14">
            <v>36</v>
          </cell>
          <cell r="V14">
            <v>1301</v>
          </cell>
        </row>
        <row r="15">
          <cell r="Q15">
            <v>-1712</v>
          </cell>
          <cell r="R15">
            <v>873.48828000000003</v>
          </cell>
          <cell r="S15">
            <v>521</v>
          </cell>
          <cell r="T15">
            <v>33</v>
          </cell>
          <cell r="V15">
            <v>1131</v>
          </cell>
        </row>
        <row r="16">
          <cell r="Q16">
            <v>-2033</v>
          </cell>
          <cell r="R16">
            <v>510.80725999999999</v>
          </cell>
          <cell r="S16">
            <v>299</v>
          </cell>
          <cell r="T16">
            <v>28</v>
          </cell>
          <cell r="V16">
            <v>1023</v>
          </cell>
        </row>
        <row r="17">
          <cell r="Q17">
            <v>-2468</v>
          </cell>
          <cell r="R17">
            <v>337.33787000000001</v>
          </cell>
          <cell r="S17">
            <v>-378</v>
          </cell>
          <cell r="T17">
            <v>27</v>
          </cell>
          <cell r="V17">
            <v>795</v>
          </cell>
        </row>
        <row r="18">
          <cell r="Q18">
            <v>-3170</v>
          </cell>
          <cell r="R18">
            <v>116.44728000000001</v>
          </cell>
          <cell r="S18">
            <v>-859</v>
          </cell>
          <cell r="T18">
            <v>22</v>
          </cell>
          <cell r="V18">
            <v>588</v>
          </cell>
        </row>
        <row r="19">
          <cell r="Q19">
            <v>-3497</v>
          </cell>
          <cell r="R19">
            <v>-245.63667000000001</v>
          </cell>
          <cell r="S19">
            <v>-1179</v>
          </cell>
          <cell r="T19">
            <v>10</v>
          </cell>
          <cell r="V19">
            <v>422</v>
          </cell>
        </row>
        <row r="20">
          <cell r="Q20">
            <v>-4017</v>
          </cell>
          <cell r="R20">
            <v>-413.23489999999998</v>
          </cell>
          <cell r="S20">
            <v>-1453</v>
          </cell>
          <cell r="T20">
            <v>3</v>
          </cell>
          <cell r="V20">
            <v>281</v>
          </cell>
        </row>
        <row r="21">
          <cell r="Q21">
            <v>-4173</v>
          </cell>
          <cell r="R21">
            <v>-584.91137000000003</v>
          </cell>
          <cell r="S21">
            <v>-1675</v>
          </cell>
          <cell r="T21">
            <v>-1</v>
          </cell>
          <cell r="V21">
            <v>61</v>
          </cell>
        </row>
        <row r="22">
          <cell r="Q22">
            <v>-4552</v>
          </cell>
          <cell r="R22">
            <v>-715.35184000000004</v>
          </cell>
          <cell r="S22">
            <v>-2230</v>
          </cell>
          <cell r="T22">
            <v>-115</v>
          </cell>
          <cell r="V22">
            <v>-121</v>
          </cell>
        </row>
        <row r="23">
          <cell r="Q23">
            <v>-5454</v>
          </cell>
          <cell r="R23">
            <v>-980.93749000000003</v>
          </cell>
          <cell r="S23">
            <v>-2750</v>
          </cell>
          <cell r="T23">
            <v>-472</v>
          </cell>
          <cell r="V23">
            <v>-273</v>
          </cell>
        </row>
        <row r="24">
          <cell r="Q24">
            <v>-6234</v>
          </cell>
          <cell r="R24">
            <v>-1072.4453000000001</v>
          </cell>
          <cell r="S24">
            <v>-3031</v>
          </cell>
          <cell r="T24">
            <v>-1369</v>
          </cell>
          <cell r="V24">
            <v>-333</v>
          </cell>
        </row>
        <row r="25">
          <cell r="Q25">
            <v>-6659</v>
          </cell>
          <cell r="R25">
            <v>-1256.35375</v>
          </cell>
          <cell r="S25">
            <v>-3171</v>
          </cell>
          <cell r="T25">
            <v>-2172</v>
          </cell>
          <cell r="V25">
            <v>-588</v>
          </cell>
        </row>
        <row r="26">
          <cell r="Q26">
            <v>-7119</v>
          </cell>
          <cell r="R26">
            <v>-1689.53883</v>
          </cell>
          <cell r="S26">
            <v>-3516</v>
          </cell>
          <cell r="T26">
            <v>-2382</v>
          </cell>
          <cell r="V26">
            <v>-1048</v>
          </cell>
        </row>
        <row r="27">
          <cell r="Q27">
            <v>-8428</v>
          </cell>
          <cell r="R27">
            <v>-1984.8298199999999</v>
          </cell>
          <cell r="S27">
            <v>-3911</v>
          </cell>
          <cell r="T27">
            <v>-4235</v>
          </cell>
          <cell r="V27">
            <v>-1213</v>
          </cell>
        </row>
        <row r="28">
          <cell r="Q28">
            <v>-9334</v>
          </cell>
          <cell r="R28">
            <v>-2272.4252999999999</v>
          </cell>
          <cell r="S28">
            <v>-4500</v>
          </cell>
          <cell r="T28">
            <v>-4973</v>
          </cell>
          <cell r="V28">
            <v>-1516</v>
          </cell>
        </row>
        <row r="29">
          <cell r="Q29">
            <v>-9680</v>
          </cell>
          <cell r="R29">
            <v>-2468.5161499999999</v>
          </cell>
          <cell r="S29">
            <v>-4908</v>
          </cell>
          <cell r="T29">
            <v>-5856</v>
          </cell>
          <cell r="V29">
            <v>-1836</v>
          </cell>
        </row>
        <row r="30">
          <cell r="Q30">
            <v>-11765</v>
          </cell>
          <cell r="R30">
            <v>-3017.7879800000001</v>
          </cell>
          <cell r="S30">
            <v>-5671</v>
          </cell>
          <cell r="T30">
            <v>-6505</v>
          </cell>
          <cell r="V30">
            <v>-2465</v>
          </cell>
        </row>
        <row r="31">
          <cell r="Q31">
            <v>-14090</v>
          </cell>
          <cell r="R31">
            <v>-3460.0003700000002</v>
          </cell>
          <cell r="S31">
            <v>-6395</v>
          </cell>
          <cell r="T31">
            <v>-8701</v>
          </cell>
          <cell r="V31">
            <v>-3089</v>
          </cell>
        </row>
        <row r="32">
          <cell r="Q32">
            <v>-23149</v>
          </cell>
          <cell r="R32">
            <v>-14401.95745</v>
          </cell>
          <cell r="S32">
            <v>-11397</v>
          </cell>
          <cell r="T32">
            <v>-17616</v>
          </cell>
          <cell r="V32">
            <v>-6612</v>
          </cell>
        </row>
      </sheetData>
      <sheetData sheetId="2"/>
      <sheetData sheetId="3">
        <row r="3">
          <cell r="Q3">
            <v>13464</v>
          </cell>
          <cell r="R3">
            <v>6621.3144499999999</v>
          </cell>
          <cell r="S3">
            <v>10410</v>
          </cell>
          <cell r="T3">
            <v>564</v>
          </cell>
          <cell r="V3">
            <v>8538</v>
          </cell>
        </row>
        <row r="4">
          <cell r="Q4">
            <v>9174</v>
          </cell>
          <cell r="R4">
            <v>4989.1249900000003</v>
          </cell>
          <cell r="S4">
            <v>5615</v>
          </cell>
          <cell r="T4">
            <v>137</v>
          </cell>
          <cell r="V4">
            <v>5481</v>
          </cell>
        </row>
        <row r="5">
          <cell r="Q5">
            <v>7892</v>
          </cell>
          <cell r="R5">
            <v>4107.0001400000001</v>
          </cell>
          <cell r="S5">
            <v>3949</v>
          </cell>
          <cell r="T5">
            <v>101</v>
          </cell>
          <cell r="V5">
            <v>5009</v>
          </cell>
        </row>
        <row r="6">
          <cell r="Q6">
            <v>6651</v>
          </cell>
          <cell r="R6">
            <v>3662.0097500000002</v>
          </cell>
          <cell r="S6">
            <v>3294</v>
          </cell>
          <cell r="T6">
            <v>86</v>
          </cell>
          <cell r="V6">
            <v>4360</v>
          </cell>
        </row>
        <row r="7">
          <cell r="Q7">
            <v>6079</v>
          </cell>
          <cell r="R7">
            <v>3224.1972700000001</v>
          </cell>
          <cell r="S7">
            <v>2761</v>
          </cell>
          <cell r="T7">
            <v>80</v>
          </cell>
          <cell r="V7">
            <v>3716</v>
          </cell>
        </row>
        <row r="8">
          <cell r="Q8">
            <v>5594</v>
          </cell>
          <cell r="R8">
            <v>2870.0009300000002</v>
          </cell>
          <cell r="S8">
            <v>2202</v>
          </cell>
          <cell r="T8">
            <v>78</v>
          </cell>
          <cell r="V8">
            <v>3492</v>
          </cell>
        </row>
        <row r="9">
          <cell r="Q9">
            <v>4956</v>
          </cell>
          <cell r="R9">
            <v>2512.99944</v>
          </cell>
          <cell r="S9">
            <v>1799</v>
          </cell>
          <cell r="T9">
            <v>73</v>
          </cell>
          <cell r="V9">
            <v>3248</v>
          </cell>
        </row>
        <row r="10">
          <cell r="Q10">
            <v>3129</v>
          </cell>
          <cell r="R10">
            <v>1998.9788100000001</v>
          </cell>
          <cell r="S10">
            <v>1613</v>
          </cell>
          <cell r="T10">
            <v>68</v>
          </cell>
          <cell r="V10">
            <v>2821</v>
          </cell>
        </row>
        <row r="11">
          <cell r="Q11">
            <v>2117</v>
          </cell>
          <cell r="R11">
            <v>1147.0001299999999</v>
          </cell>
          <cell r="S11">
            <v>1457</v>
          </cell>
          <cell r="T11">
            <v>65</v>
          </cell>
          <cell r="V11">
            <v>2469</v>
          </cell>
        </row>
        <row r="12">
          <cell r="Q12">
            <v>1921</v>
          </cell>
          <cell r="R12">
            <v>742.99630999999999</v>
          </cell>
          <cell r="S12">
            <v>1062</v>
          </cell>
          <cell r="T12">
            <v>63</v>
          </cell>
          <cell r="V12">
            <v>2318</v>
          </cell>
        </row>
        <row r="13">
          <cell r="Q13">
            <v>1009</v>
          </cell>
          <cell r="R13">
            <v>369.99988000000002</v>
          </cell>
          <cell r="S13">
            <v>680</v>
          </cell>
          <cell r="T13">
            <v>61</v>
          </cell>
          <cell r="V13">
            <v>2058</v>
          </cell>
        </row>
        <row r="14">
          <cell r="Q14">
            <v>649</v>
          </cell>
          <cell r="R14">
            <v>11.62354</v>
          </cell>
          <cell r="S14">
            <v>548</v>
          </cell>
          <cell r="T14">
            <v>54</v>
          </cell>
          <cell r="V14">
            <v>1775</v>
          </cell>
        </row>
        <row r="15">
          <cell r="Q15">
            <v>-56</v>
          </cell>
          <cell r="R15">
            <v>-330.66572000000002</v>
          </cell>
          <cell r="S15">
            <v>386</v>
          </cell>
          <cell r="T15">
            <v>48</v>
          </cell>
          <cell r="V15">
            <v>1612</v>
          </cell>
        </row>
        <row r="16">
          <cell r="Q16">
            <v>-882</v>
          </cell>
          <cell r="R16">
            <v>-532.40970000000004</v>
          </cell>
          <cell r="S16">
            <v>70</v>
          </cell>
          <cell r="T16">
            <v>44</v>
          </cell>
          <cell r="V16">
            <v>1343</v>
          </cell>
        </row>
        <row r="17">
          <cell r="Q17">
            <v>-1339</v>
          </cell>
          <cell r="R17">
            <v>-622.22068999999999</v>
          </cell>
          <cell r="S17">
            <v>-112</v>
          </cell>
          <cell r="T17">
            <v>41</v>
          </cell>
          <cell r="V17">
            <v>1166</v>
          </cell>
        </row>
        <row r="18">
          <cell r="Q18">
            <v>-1860</v>
          </cell>
          <cell r="R18">
            <v>-849.47461999999996</v>
          </cell>
          <cell r="S18">
            <v>-234</v>
          </cell>
          <cell r="T18">
            <v>38</v>
          </cell>
          <cell r="V18">
            <v>1044</v>
          </cell>
        </row>
        <row r="19">
          <cell r="Q19">
            <v>-2338</v>
          </cell>
          <cell r="R19">
            <v>-890.82083999999998</v>
          </cell>
          <cell r="S19">
            <v>-514</v>
          </cell>
          <cell r="T19">
            <v>34</v>
          </cell>
          <cell r="V19">
            <v>830</v>
          </cell>
        </row>
        <row r="20">
          <cell r="Q20">
            <v>-2563</v>
          </cell>
          <cell r="R20">
            <v>-1115.7385200000001</v>
          </cell>
          <cell r="S20">
            <v>-785</v>
          </cell>
          <cell r="T20">
            <v>29</v>
          </cell>
          <cell r="V20">
            <v>625</v>
          </cell>
        </row>
        <row r="21">
          <cell r="Q21">
            <v>-3112</v>
          </cell>
          <cell r="R21">
            <v>-1225.81005</v>
          </cell>
          <cell r="S21">
            <v>-1105</v>
          </cell>
          <cell r="T21">
            <v>21</v>
          </cell>
          <cell r="V21">
            <v>518</v>
          </cell>
        </row>
        <row r="22">
          <cell r="Q22">
            <v>-3558</v>
          </cell>
          <cell r="R22">
            <v>-1342.97677</v>
          </cell>
          <cell r="S22">
            <v>-1340</v>
          </cell>
          <cell r="T22">
            <v>20</v>
          </cell>
          <cell r="V22">
            <v>136</v>
          </cell>
        </row>
        <row r="23">
          <cell r="Q23">
            <v>-4365</v>
          </cell>
          <cell r="R23">
            <v>-1434.1989799999999</v>
          </cell>
          <cell r="S23">
            <v>-1498</v>
          </cell>
          <cell r="T23">
            <v>17</v>
          </cell>
          <cell r="V23">
            <v>-252</v>
          </cell>
        </row>
        <row r="24">
          <cell r="Q24">
            <v>-5551</v>
          </cell>
          <cell r="R24">
            <v>-1531.1660300000001</v>
          </cell>
          <cell r="S24">
            <v>-1747</v>
          </cell>
          <cell r="T24">
            <v>11</v>
          </cell>
          <cell r="V24">
            <v>-525</v>
          </cell>
        </row>
        <row r="25">
          <cell r="Q25">
            <v>-6452</v>
          </cell>
          <cell r="R25">
            <v>-1673.99972</v>
          </cell>
          <cell r="S25">
            <v>-1891</v>
          </cell>
          <cell r="T25">
            <v>7</v>
          </cell>
          <cell r="V25">
            <v>-642</v>
          </cell>
        </row>
        <row r="26">
          <cell r="Q26">
            <v>-7088</v>
          </cell>
          <cell r="R26">
            <v>-1726.86913</v>
          </cell>
          <cell r="S26">
            <v>-2172</v>
          </cell>
          <cell r="T26">
            <v>-2</v>
          </cell>
          <cell r="V26">
            <v>-914</v>
          </cell>
        </row>
        <row r="27">
          <cell r="Q27">
            <v>-7547</v>
          </cell>
          <cell r="R27">
            <v>-1886.35743</v>
          </cell>
          <cell r="S27">
            <v>-2419</v>
          </cell>
          <cell r="T27">
            <v>-10</v>
          </cell>
          <cell r="V27">
            <v>-1129</v>
          </cell>
        </row>
        <row r="28">
          <cell r="Q28">
            <v>-8989</v>
          </cell>
          <cell r="R28">
            <v>-2232.68219</v>
          </cell>
          <cell r="S28">
            <v>-2752</v>
          </cell>
          <cell r="T28">
            <v>-96</v>
          </cell>
          <cell r="V28">
            <v>-1559</v>
          </cell>
        </row>
        <row r="29">
          <cell r="Q29">
            <v>-9723</v>
          </cell>
          <cell r="R29">
            <v>-2487.2885299999998</v>
          </cell>
          <cell r="S29">
            <v>-3324</v>
          </cell>
          <cell r="T29">
            <v>-163</v>
          </cell>
          <cell r="V29">
            <v>-1813</v>
          </cell>
        </row>
        <row r="30">
          <cell r="Q30">
            <v>-10840</v>
          </cell>
          <cell r="R30">
            <v>-2847.91545</v>
          </cell>
          <cell r="S30">
            <v>-3793</v>
          </cell>
          <cell r="T30">
            <v>-540</v>
          </cell>
          <cell r="V30">
            <v>-2244</v>
          </cell>
        </row>
        <row r="31">
          <cell r="Q31">
            <v>-13040</v>
          </cell>
          <cell r="R31">
            <v>-3266.2241399999998</v>
          </cell>
          <cell r="S31">
            <v>-4359</v>
          </cell>
          <cell r="T31">
            <v>-1571</v>
          </cell>
          <cell r="V31">
            <v>-2632</v>
          </cell>
        </row>
        <row r="32">
          <cell r="Q32">
            <v>-14952</v>
          </cell>
          <cell r="R32">
            <v>-3394.38672</v>
          </cell>
          <cell r="S32">
            <v>-4634</v>
          </cell>
          <cell r="T32">
            <v>-2980</v>
          </cell>
          <cell r="V32">
            <v>-3544</v>
          </cell>
        </row>
        <row r="33">
          <cell r="Q33">
            <v>-27473</v>
          </cell>
          <cell r="R33">
            <v>-10262.878919999999</v>
          </cell>
          <cell r="S33">
            <v>-8901</v>
          </cell>
          <cell r="T33">
            <v>-14708</v>
          </cell>
          <cell r="V33">
            <v>-14142</v>
          </cell>
        </row>
      </sheetData>
      <sheetData sheetId="4"/>
      <sheetData sheetId="5">
        <row r="3">
          <cell r="Q3">
            <v>18367</v>
          </cell>
          <cell r="R3">
            <v>9148.1138300000002</v>
          </cell>
          <cell r="S3">
            <v>21336</v>
          </cell>
          <cell r="T3">
            <v>584</v>
          </cell>
          <cell r="V3">
            <v>10666</v>
          </cell>
        </row>
        <row r="4">
          <cell r="Q4">
            <v>11099</v>
          </cell>
          <cell r="R4">
            <v>7147.0006100000001</v>
          </cell>
          <cell r="S4">
            <v>9585</v>
          </cell>
          <cell r="T4">
            <v>169</v>
          </cell>
          <cell r="V4">
            <v>5037</v>
          </cell>
        </row>
        <row r="5">
          <cell r="Q5">
            <v>8038</v>
          </cell>
          <cell r="R5">
            <v>4713.0056000000004</v>
          </cell>
          <cell r="S5">
            <v>5852</v>
          </cell>
          <cell r="T5">
            <v>101</v>
          </cell>
          <cell r="V5">
            <v>4383</v>
          </cell>
        </row>
        <row r="6">
          <cell r="Q6">
            <v>7332</v>
          </cell>
          <cell r="R6">
            <v>4556.99982</v>
          </cell>
          <cell r="S6">
            <v>4122</v>
          </cell>
          <cell r="T6">
            <v>93</v>
          </cell>
          <cell r="V6">
            <v>3606</v>
          </cell>
        </row>
        <row r="7">
          <cell r="Q7">
            <v>5510</v>
          </cell>
          <cell r="R7">
            <v>4179.4758400000001</v>
          </cell>
          <cell r="S7">
            <v>3283</v>
          </cell>
          <cell r="T7">
            <v>80</v>
          </cell>
          <cell r="V7">
            <v>3132</v>
          </cell>
        </row>
        <row r="8">
          <cell r="Q8">
            <v>4725</v>
          </cell>
          <cell r="R8">
            <v>3563.7678099999998</v>
          </cell>
          <cell r="S8">
            <v>2676</v>
          </cell>
          <cell r="T8">
            <v>76</v>
          </cell>
          <cell r="V8">
            <v>2838</v>
          </cell>
        </row>
        <row r="9">
          <cell r="Q9">
            <v>4196</v>
          </cell>
          <cell r="R9">
            <v>3078</v>
          </cell>
          <cell r="S9">
            <v>2423</v>
          </cell>
          <cell r="T9">
            <v>70</v>
          </cell>
          <cell r="V9">
            <v>2625</v>
          </cell>
        </row>
        <row r="10">
          <cell r="Q10">
            <v>3108</v>
          </cell>
          <cell r="R10">
            <v>2520.8953000000001</v>
          </cell>
          <cell r="S10">
            <v>2142</v>
          </cell>
          <cell r="T10">
            <v>64</v>
          </cell>
          <cell r="V10">
            <v>2509</v>
          </cell>
        </row>
        <row r="11">
          <cell r="Q11">
            <v>2733</v>
          </cell>
          <cell r="R11">
            <v>1542.0006800000001</v>
          </cell>
          <cell r="S11">
            <v>2017</v>
          </cell>
          <cell r="T11">
            <v>62</v>
          </cell>
          <cell r="V11">
            <v>2403</v>
          </cell>
        </row>
        <row r="12">
          <cell r="Q12">
            <v>2114</v>
          </cell>
          <cell r="R12">
            <v>1212.9792399999999</v>
          </cell>
          <cell r="S12">
            <v>1945</v>
          </cell>
          <cell r="T12">
            <v>58</v>
          </cell>
          <cell r="V12">
            <v>2160</v>
          </cell>
        </row>
        <row r="13">
          <cell r="Q13">
            <v>1359</v>
          </cell>
          <cell r="R13">
            <v>715.99991</v>
          </cell>
          <cell r="S13">
            <v>1767</v>
          </cell>
          <cell r="T13">
            <v>52</v>
          </cell>
          <cell r="V13">
            <v>1940</v>
          </cell>
        </row>
        <row r="14">
          <cell r="Q14">
            <v>838</v>
          </cell>
          <cell r="R14">
            <v>231.31134</v>
          </cell>
          <cell r="S14">
            <v>1462</v>
          </cell>
          <cell r="T14">
            <v>49</v>
          </cell>
          <cell r="V14">
            <v>1720</v>
          </cell>
        </row>
        <row r="15">
          <cell r="Q15">
            <v>439</v>
          </cell>
          <cell r="R15">
            <v>13.2705</v>
          </cell>
          <cell r="S15">
            <v>1078</v>
          </cell>
          <cell r="T15">
            <v>43</v>
          </cell>
          <cell r="V15">
            <v>1464</v>
          </cell>
        </row>
        <row r="16">
          <cell r="Q16">
            <v>65</v>
          </cell>
          <cell r="R16">
            <v>-251.19506000000001</v>
          </cell>
          <cell r="S16">
            <v>740</v>
          </cell>
          <cell r="T16">
            <v>41</v>
          </cell>
          <cell r="V16">
            <v>1233</v>
          </cell>
        </row>
        <row r="17">
          <cell r="Q17">
            <v>-144</v>
          </cell>
          <cell r="R17">
            <v>-560.87450999999999</v>
          </cell>
          <cell r="S17">
            <v>492</v>
          </cell>
          <cell r="T17">
            <v>39</v>
          </cell>
          <cell r="V17">
            <v>1081</v>
          </cell>
        </row>
        <row r="18">
          <cell r="Q18">
            <v>-762</v>
          </cell>
          <cell r="R18">
            <v>-653.46292000000005</v>
          </cell>
          <cell r="S18">
            <v>408</v>
          </cell>
          <cell r="T18">
            <v>33</v>
          </cell>
          <cell r="V18">
            <v>832</v>
          </cell>
        </row>
        <row r="19">
          <cell r="Q19">
            <v>-902</v>
          </cell>
          <cell r="R19">
            <v>-807.21642999999995</v>
          </cell>
          <cell r="S19">
            <v>157</v>
          </cell>
          <cell r="T19">
            <v>31</v>
          </cell>
          <cell r="V19">
            <v>671</v>
          </cell>
        </row>
        <row r="20">
          <cell r="Q20">
            <v>-1858</v>
          </cell>
          <cell r="R20">
            <v>-1003.45313</v>
          </cell>
          <cell r="S20">
            <v>42</v>
          </cell>
          <cell r="T20">
            <v>25</v>
          </cell>
          <cell r="V20">
            <v>556</v>
          </cell>
        </row>
        <row r="21">
          <cell r="Q21">
            <v>-2792</v>
          </cell>
          <cell r="R21">
            <v>-1102.1509599999999</v>
          </cell>
          <cell r="S21">
            <v>-42</v>
          </cell>
          <cell r="T21">
            <v>21</v>
          </cell>
          <cell r="V21">
            <v>450</v>
          </cell>
        </row>
        <row r="22">
          <cell r="Q22">
            <v>-3345</v>
          </cell>
          <cell r="R22">
            <v>-1330.66994</v>
          </cell>
          <cell r="S22">
            <v>-455</v>
          </cell>
          <cell r="T22">
            <v>15</v>
          </cell>
          <cell r="V22">
            <v>267</v>
          </cell>
        </row>
        <row r="23">
          <cell r="Q23">
            <v>-3734</v>
          </cell>
          <cell r="R23">
            <v>-1481.13932</v>
          </cell>
          <cell r="S23">
            <v>-787</v>
          </cell>
          <cell r="T23">
            <v>8</v>
          </cell>
          <cell r="V23">
            <v>-48</v>
          </cell>
        </row>
        <row r="24">
          <cell r="Q24">
            <v>-4743</v>
          </cell>
          <cell r="R24">
            <v>-1552.9768099999999</v>
          </cell>
          <cell r="S24">
            <v>-947</v>
          </cell>
          <cell r="T24">
            <v>0</v>
          </cell>
          <cell r="V24">
            <v>-230</v>
          </cell>
        </row>
        <row r="25">
          <cell r="Q25">
            <v>-5232</v>
          </cell>
          <cell r="R25">
            <v>-1730.38087</v>
          </cell>
          <cell r="S25">
            <v>-1136</v>
          </cell>
          <cell r="T25">
            <v>-79</v>
          </cell>
          <cell r="V25">
            <v>-531</v>
          </cell>
        </row>
        <row r="26">
          <cell r="Q26">
            <v>-6496</v>
          </cell>
          <cell r="R26">
            <v>-1875.03711</v>
          </cell>
          <cell r="S26">
            <v>-1233</v>
          </cell>
          <cell r="T26">
            <v>-170</v>
          </cell>
          <cell r="V26">
            <v>-916</v>
          </cell>
        </row>
        <row r="27">
          <cell r="Q27">
            <v>-8139</v>
          </cell>
          <cell r="R27">
            <v>-2034.8749</v>
          </cell>
          <cell r="S27">
            <v>-1586</v>
          </cell>
          <cell r="T27">
            <v>-276</v>
          </cell>
          <cell r="V27">
            <v>-1097</v>
          </cell>
        </row>
        <row r="28">
          <cell r="Q28">
            <v>-9778</v>
          </cell>
          <cell r="R28">
            <v>-2364.7846399999999</v>
          </cell>
          <cell r="S28">
            <v>-1798</v>
          </cell>
          <cell r="T28">
            <v>-729</v>
          </cell>
          <cell r="V28">
            <v>-1708</v>
          </cell>
        </row>
        <row r="29">
          <cell r="Q29">
            <v>-10531</v>
          </cell>
          <cell r="R29">
            <v>-2519.1033699999998</v>
          </cell>
          <cell r="S29">
            <v>-2061</v>
          </cell>
          <cell r="T29">
            <v>-2041</v>
          </cell>
          <cell r="V29">
            <v>-2159</v>
          </cell>
        </row>
        <row r="30">
          <cell r="Q30">
            <v>-12995</v>
          </cell>
          <cell r="R30">
            <v>-2856.5622100000001</v>
          </cell>
          <cell r="S30">
            <v>-2858</v>
          </cell>
          <cell r="T30">
            <v>-3153</v>
          </cell>
          <cell r="V30">
            <v>-2450</v>
          </cell>
        </row>
        <row r="31">
          <cell r="Q31">
            <v>-14469</v>
          </cell>
          <cell r="R31">
            <v>-3126.4941600000002</v>
          </cell>
          <cell r="S31">
            <v>-3272</v>
          </cell>
          <cell r="T31">
            <v>-6410</v>
          </cell>
          <cell r="V31">
            <v>-3175</v>
          </cell>
        </row>
        <row r="32">
          <cell r="Q32">
            <v>-32304</v>
          </cell>
          <cell r="R32">
            <v>-9823.4071899999999</v>
          </cell>
          <cell r="S32">
            <v>-5349</v>
          </cell>
          <cell r="T32">
            <v>-22311</v>
          </cell>
          <cell r="V32">
            <v>-6363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B2:AE96"/>
  <sheetViews>
    <sheetView tabSelected="1" zoomScale="85" zoomScaleNormal="85" workbookViewId="0">
      <selection activeCell="D6" sqref="D6"/>
    </sheetView>
  </sheetViews>
  <sheetFormatPr defaultColWidth="9.140625" defaultRowHeight="12" x14ac:dyDescent="0.2"/>
  <cols>
    <col min="1" max="1" width="2.42578125" style="1" customWidth="1"/>
    <col min="2" max="2" width="2.5703125" style="1" customWidth="1"/>
    <col min="3" max="3" width="14.5703125" style="1" customWidth="1"/>
    <col min="4" max="4" width="10" style="1" bestFit="1" customWidth="1"/>
    <col min="5" max="5" width="10.85546875" style="1" bestFit="1" customWidth="1"/>
    <col min="6" max="6" width="10" style="1" bestFit="1" customWidth="1"/>
    <col min="7" max="8" width="10" style="1" customWidth="1"/>
    <col min="9" max="9" width="4.140625" style="1" customWidth="1"/>
    <col min="10" max="15" width="8.7109375" style="1" customWidth="1"/>
    <col min="16" max="16" width="2.5703125" style="1" customWidth="1"/>
    <col min="17" max="17" width="18.28515625" style="1" customWidth="1"/>
    <col min="18" max="22" width="9.140625" style="1"/>
    <col min="23" max="23" width="3.5703125" style="1" customWidth="1"/>
    <col min="24" max="24" width="15.85546875" style="14" bestFit="1" customWidth="1"/>
    <col min="25" max="26" width="6.5703125" style="14" bestFit="1" customWidth="1"/>
    <col min="27" max="27" width="7.85546875" style="14" bestFit="1" customWidth="1"/>
    <col min="28" max="28" width="8" style="14" bestFit="1" customWidth="1"/>
    <col min="29" max="16384" width="9.140625" style="1"/>
  </cols>
  <sheetData>
    <row r="2" spans="2:31" x14ac:dyDescent="0.2">
      <c r="C2" s="65" t="s">
        <v>24</v>
      </c>
      <c r="D2" s="65"/>
      <c r="E2" s="65"/>
      <c r="F2" s="65"/>
      <c r="G2" s="65"/>
      <c r="H2" s="65"/>
    </row>
    <row r="3" spans="2:31" ht="29.25" customHeight="1" x14ac:dyDescent="0.2">
      <c r="C3" s="65" t="s">
        <v>21</v>
      </c>
      <c r="D3" s="65"/>
      <c r="E3" s="65"/>
      <c r="F3" s="65"/>
      <c r="G3" s="65"/>
      <c r="H3" s="65"/>
      <c r="I3" s="27"/>
      <c r="J3" s="65" t="s">
        <v>18</v>
      </c>
      <c r="K3" s="65"/>
      <c r="L3" s="65"/>
      <c r="M3" s="65"/>
      <c r="N3" s="65"/>
      <c r="O3" s="65"/>
      <c r="P3" s="27"/>
      <c r="Q3" s="65" t="s">
        <v>20</v>
      </c>
      <c r="R3" s="65"/>
      <c r="S3" s="65"/>
      <c r="T3" s="65"/>
      <c r="U3" s="65"/>
      <c r="V3" s="65"/>
      <c r="W3" s="17"/>
    </row>
    <row r="4" spans="2:31" s="3" customFormat="1" ht="41.25" customHeight="1" x14ac:dyDescent="0.2">
      <c r="B4" s="1"/>
      <c r="D4" s="38" t="s">
        <v>7</v>
      </c>
      <c r="E4" s="38" t="s">
        <v>5</v>
      </c>
      <c r="F4" s="38" t="s">
        <v>6</v>
      </c>
      <c r="G4" s="38" t="s">
        <v>15</v>
      </c>
      <c r="H4" s="38" t="s">
        <v>14</v>
      </c>
      <c r="I4" s="1"/>
      <c r="J4" s="30" t="s">
        <v>11</v>
      </c>
      <c r="K4" s="38" t="s">
        <v>7</v>
      </c>
      <c r="L4" s="38" t="s">
        <v>5</v>
      </c>
      <c r="M4" s="38" t="s">
        <v>6</v>
      </c>
      <c r="N4" s="38" t="s">
        <v>15</v>
      </c>
      <c r="O4" s="38" t="s">
        <v>14</v>
      </c>
      <c r="P4" s="1"/>
      <c r="V4" s="1"/>
      <c r="W4" s="1"/>
    </row>
    <row r="5" spans="2:31" ht="12.75" x14ac:dyDescent="0.2">
      <c r="C5" s="40" t="s">
        <v>12</v>
      </c>
      <c r="D5" s="39">
        <f>MAX(K5:K35)</f>
        <v>25212</v>
      </c>
      <c r="E5" s="39">
        <f t="shared" ref="E5:H5" si="0">MAX(L5:L35)</f>
        <v>10121.31249</v>
      </c>
      <c r="F5" s="39">
        <f t="shared" si="0"/>
        <v>12849</v>
      </c>
      <c r="G5" s="39">
        <f t="shared" si="0"/>
        <v>196</v>
      </c>
      <c r="H5" s="39">
        <f t="shared" si="0"/>
        <v>6739</v>
      </c>
      <c r="I5" s="1">
        <v>1</v>
      </c>
      <c r="J5" s="42">
        <v>1</v>
      </c>
      <c r="K5" s="34">
        <f>IF([1]Period_1!Q3="", NA(), [1]Period_1!Q3)</f>
        <v>25212</v>
      </c>
      <c r="L5" s="18">
        <f>IF([1]Period_1!R3="", NA(), [1]Period_1!R3)</f>
        <v>10121.31249</v>
      </c>
      <c r="M5" s="18">
        <f>IF([1]Period_1!S3="", NA(), [1]Period_1!S3)</f>
        <v>12849</v>
      </c>
      <c r="N5" s="18">
        <f>IF([1]Period_1!T3="", NA(), [1]Period_1!T3)</f>
        <v>196</v>
      </c>
      <c r="O5" s="33">
        <f>IF([1]Period_1!V3="", NA(), [1]Period_1!V3)</f>
        <v>6739</v>
      </c>
      <c r="AC5"/>
      <c r="AD5" s="2"/>
      <c r="AE5" s="6"/>
    </row>
    <row r="6" spans="2:31" ht="12.75" x14ac:dyDescent="0.2">
      <c r="B6" s="41"/>
      <c r="C6" s="40" t="s">
        <v>13</v>
      </c>
      <c r="D6" s="39">
        <f>-MIN(K5:K35)</f>
        <v>23149</v>
      </c>
      <c r="E6" s="39">
        <f t="shared" ref="E6:H6" si="1">-MIN(L5:L35)</f>
        <v>14401.95745</v>
      </c>
      <c r="F6" s="39">
        <f t="shared" si="1"/>
        <v>11397</v>
      </c>
      <c r="G6" s="39">
        <f t="shared" si="1"/>
        <v>17616</v>
      </c>
      <c r="H6" s="39">
        <f t="shared" si="1"/>
        <v>6612</v>
      </c>
      <c r="I6" s="1">
        <v>2</v>
      </c>
      <c r="J6" s="43">
        <v>1</v>
      </c>
      <c r="K6" s="34">
        <f>IF([1]Period_1!Q4="", NA(), [1]Period_1!Q4)</f>
        <v>12733</v>
      </c>
      <c r="L6" s="18">
        <f>IF([1]Period_1!R4="", NA(), [1]Period_1!R4)</f>
        <v>5169.99946</v>
      </c>
      <c r="M6" s="18">
        <f>IF([1]Period_1!S4="", NA(), [1]Period_1!S4)</f>
        <v>9253</v>
      </c>
      <c r="N6" s="18">
        <f>IF([1]Period_1!T4="", NA(), [1]Period_1!T4)</f>
        <v>94</v>
      </c>
      <c r="O6" s="35">
        <f>IF([1]Period_1!V4="", NA(), [1]Period_1!V4)</f>
        <v>4911</v>
      </c>
      <c r="AC6"/>
      <c r="AD6" s="2"/>
    </row>
    <row r="7" spans="2:31" ht="12.75" x14ac:dyDescent="0.2">
      <c r="I7" s="1">
        <v>3</v>
      </c>
      <c r="J7" s="43">
        <v>1</v>
      </c>
      <c r="K7" s="34">
        <f>IF([1]Period_1!Q5="", NA(), [1]Period_1!Q5)</f>
        <v>10708</v>
      </c>
      <c r="L7" s="18">
        <f>IF([1]Period_1!R5="", NA(), [1]Period_1!R5)</f>
        <v>4783.3520399999998</v>
      </c>
      <c r="M7" s="18">
        <f>IF([1]Period_1!S5="", NA(), [1]Period_1!S5)</f>
        <v>7526</v>
      </c>
      <c r="N7" s="18">
        <f>IF([1]Period_1!T5="", NA(), [1]Period_1!T5)</f>
        <v>87</v>
      </c>
      <c r="O7" s="35">
        <f>IF([1]Period_1!V5="", NA(), [1]Period_1!V5)</f>
        <v>3860</v>
      </c>
      <c r="W7" s="5"/>
      <c r="AC7"/>
      <c r="AD7" s="2"/>
    </row>
    <row r="8" spans="2:31" ht="12.75" x14ac:dyDescent="0.2">
      <c r="I8" s="1">
        <v>4</v>
      </c>
      <c r="J8" s="43">
        <v>1</v>
      </c>
      <c r="K8" s="34">
        <f>IF([1]Period_1!Q6="", NA(), [1]Period_1!Q6)</f>
        <v>8464</v>
      </c>
      <c r="L8" s="18">
        <f>IF([1]Period_1!R6="", NA(), [1]Period_1!R6)</f>
        <v>3768.1740500000001</v>
      </c>
      <c r="M8" s="18">
        <f>IF([1]Period_1!S6="", NA(), [1]Period_1!S6)</f>
        <v>6072</v>
      </c>
      <c r="N8" s="18">
        <f>IF([1]Period_1!T6="", NA(), [1]Period_1!T6)</f>
        <v>77</v>
      </c>
      <c r="O8" s="35">
        <f>IF([1]Period_1!V6="", NA(), [1]Period_1!V6)</f>
        <v>3534</v>
      </c>
      <c r="W8" s="5"/>
      <c r="AC8"/>
      <c r="AD8" s="2"/>
    </row>
    <row r="9" spans="2:31" ht="12.75" x14ac:dyDescent="0.2">
      <c r="I9" s="1">
        <v>5</v>
      </c>
      <c r="J9" s="43">
        <v>1</v>
      </c>
      <c r="K9" s="34">
        <f>IF([1]Period_1!Q7="", NA(), [1]Period_1!Q7)</f>
        <v>7459</v>
      </c>
      <c r="L9" s="18">
        <f>IF([1]Period_1!R7="", NA(), [1]Period_1!R7)</f>
        <v>3601.9999499999999</v>
      </c>
      <c r="M9" s="18">
        <f>IF([1]Period_1!S7="", NA(), [1]Period_1!S7)</f>
        <v>5632</v>
      </c>
      <c r="N9" s="18">
        <f>IF([1]Period_1!T7="", NA(), [1]Period_1!T7)</f>
        <v>61</v>
      </c>
      <c r="O9" s="35">
        <f>IF([1]Period_1!V7="", NA(), [1]Period_1!V7)</f>
        <v>3086</v>
      </c>
      <c r="W9" s="5"/>
      <c r="AC9"/>
      <c r="AD9" s="2"/>
    </row>
    <row r="10" spans="2:31" ht="12.75" x14ac:dyDescent="0.2">
      <c r="I10" s="1">
        <v>6</v>
      </c>
      <c r="J10" s="43">
        <v>1</v>
      </c>
      <c r="K10" s="34">
        <f>IF([1]Period_1!Q8="", NA(), [1]Period_1!Q8)</f>
        <v>5822</v>
      </c>
      <c r="L10" s="18">
        <f>IF([1]Period_1!R8="", NA(), [1]Period_1!R8)</f>
        <v>3382.99874</v>
      </c>
      <c r="M10" s="18">
        <f>IF([1]Period_1!S8="", NA(), [1]Period_1!S8)</f>
        <v>4834</v>
      </c>
      <c r="N10" s="18">
        <f>IF([1]Period_1!T8="", NA(), [1]Period_1!T8)</f>
        <v>60</v>
      </c>
      <c r="O10" s="35">
        <f>IF([1]Period_1!V8="", NA(), [1]Period_1!V8)</f>
        <v>2594</v>
      </c>
      <c r="W10" s="5"/>
      <c r="AC10"/>
      <c r="AD10" s="2"/>
    </row>
    <row r="11" spans="2:31" ht="12.75" customHeight="1" x14ac:dyDescent="0.2">
      <c r="C11" s="65" t="s">
        <v>17</v>
      </c>
      <c r="D11" s="65"/>
      <c r="E11" s="65"/>
      <c r="F11" s="65"/>
      <c r="G11" s="65"/>
      <c r="H11" s="65"/>
      <c r="I11" s="1">
        <v>7</v>
      </c>
      <c r="J11" s="43">
        <v>1</v>
      </c>
      <c r="K11" s="34">
        <f>IF([1]Period_1!Q9="", NA(), [1]Period_1!Q9)</f>
        <v>4206</v>
      </c>
      <c r="L11" s="18">
        <f>IF([1]Period_1!R9="", NA(), [1]Period_1!R9)</f>
        <v>3168.1565799999998</v>
      </c>
      <c r="M11" s="18">
        <f>IF([1]Period_1!S9="", NA(), [1]Period_1!S9)</f>
        <v>3997</v>
      </c>
      <c r="N11" s="18">
        <f>IF([1]Period_1!T9="", NA(), [1]Period_1!T9)</f>
        <v>56</v>
      </c>
      <c r="O11" s="35">
        <f>IF([1]Period_1!V9="", NA(), [1]Period_1!V9)</f>
        <v>2294</v>
      </c>
      <c r="W11" s="5"/>
      <c r="AC11"/>
      <c r="AD11" s="2"/>
    </row>
    <row r="12" spans="2:31" ht="12.75" x14ac:dyDescent="0.2">
      <c r="C12" s="65"/>
      <c r="D12" s="65"/>
      <c r="E12" s="65"/>
      <c r="F12" s="65"/>
      <c r="G12" s="65"/>
      <c r="H12" s="65"/>
      <c r="I12" s="1">
        <v>8</v>
      </c>
      <c r="J12" s="43">
        <v>1</v>
      </c>
      <c r="K12" s="34">
        <f>IF([1]Period_1!Q10="", NA(), [1]Period_1!Q10)</f>
        <v>2171</v>
      </c>
      <c r="L12" s="18">
        <f>IF([1]Period_1!R10="", NA(), [1]Period_1!R10)</f>
        <v>2912.0001299999999</v>
      </c>
      <c r="M12" s="18">
        <f>IF([1]Period_1!S10="", NA(), [1]Period_1!S10)</f>
        <v>2845</v>
      </c>
      <c r="N12" s="18">
        <f>IF([1]Period_1!T10="", NA(), [1]Period_1!T10)</f>
        <v>53</v>
      </c>
      <c r="O12" s="35">
        <f>IF([1]Period_1!V10="", NA(), [1]Period_1!V10)</f>
        <v>2103</v>
      </c>
      <c r="W12" s="5"/>
      <c r="AC12"/>
      <c r="AD12" s="2"/>
    </row>
    <row r="13" spans="2:31" ht="12.75" x14ac:dyDescent="0.2">
      <c r="C13" s="4"/>
      <c r="D13" s="66" t="s">
        <v>10</v>
      </c>
      <c r="E13" s="67"/>
      <c r="F13" s="67"/>
      <c r="G13" s="67"/>
      <c r="H13" s="67"/>
      <c r="I13" s="1">
        <v>9</v>
      </c>
      <c r="J13" s="43">
        <v>1</v>
      </c>
      <c r="K13" s="34">
        <f>IF([1]Period_1!Q11="", NA(), [1]Period_1!Q11)</f>
        <v>1492</v>
      </c>
      <c r="L13" s="18">
        <f>IF([1]Period_1!R11="", NA(), [1]Period_1!R11)</f>
        <v>2468.2530900000002</v>
      </c>
      <c r="M13" s="18">
        <f>IF([1]Period_1!S11="", NA(), [1]Period_1!S11)</f>
        <v>2134</v>
      </c>
      <c r="N13" s="18">
        <f>IF([1]Period_1!T11="", NA(), [1]Period_1!T11)</f>
        <v>50</v>
      </c>
      <c r="O13" s="35">
        <f>IF([1]Period_1!V11="", NA(), [1]Period_1!V11)</f>
        <v>1925</v>
      </c>
      <c r="W13" s="5"/>
      <c r="AC13"/>
      <c r="AD13" s="2"/>
    </row>
    <row r="14" spans="2:31" ht="12.75" customHeight="1" x14ac:dyDescent="0.2">
      <c r="C14" s="19"/>
      <c r="D14" s="50" t="s">
        <v>7</v>
      </c>
      <c r="E14" s="51" t="s">
        <v>5</v>
      </c>
      <c r="F14" s="51" t="s">
        <v>6</v>
      </c>
      <c r="G14" s="51" t="s">
        <v>15</v>
      </c>
      <c r="H14" s="52" t="s">
        <v>14</v>
      </c>
      <c r="I14" s="1">
        <v>10</v>
      </c>
      <c r="J14" s="43">
        <v>1</v>
      </c>
      <c r="K14" s="34">
        <f>IF([1]Period_1!Q12="", NA(), [1]Period_1!Q12)</f>
        <v>954</v>
      </c>
      <c r="L14" s="18">
        <f>IF([1]Period_1!R12="", NA(), [1]Period_1!R12)</f>
        <v>2237.4815100000001</v>
      </c>
      <c r="M14" s="18">
        <f>IF([1]Period_1!S12="", NA(), [1]Period_1!S12)</f>
        <v>1580</v>
      </c>
      <c r="N14" s="18">
        <f>IF([1]Period_1!T12="", NA(), [1]Period_1!T12)</f>
        <v>45</v>
      </c>
      <c r="O14" s="35">
        <f>IF([1]Period_1!V12="", NA(), [1]Period_1!V12)</f>
        <v>1669</v>
      </c>
      <c r="W14" s="5"/>
      <c r="AC14"/>
      <c r="AD14" s="2"/>
    </row>
    <row r="15" spans="2:31" ht="12.75" customHeight="1" x14ac:dyDescent="0.2">
      <c r="C15" s="57" t="s">
        <v>0</v>
      </c>
      <c r="D15" s="31">
        <f>MAX(K5:K35)</f>
        <v>25212</v>
      </c>
      <c r="E15" s="32">
        <f t="shared" ref="E15:H15" si="2">MAX(L5:L35)</f>
        <v>10121.31249</v>
      </c>
      <c r="F15" s="32">
        <f t="shared" si="2"/>
        <v>12849</v>
      </c>
      <c r="G15" s="32">
        <f t="shared" si="2"/>
        <v>196</v>
      </c>
      <c r="H15" s="33">
        <f t="shared" si="2"/>
        <v>6739</v>
      </c>
      <c r="I15" s="1">
        <v>11</v>
      </c>
      <c r="J15" s="43">
        <v>1</v>
      </c>
      <c r="K15" s="34">
        <f>IF([1]Period_1!Q13="", NA(), [1]Period_1!Q13)</f>
        <v>-435</v>
      </c>
      <c r="L15" s="18">
        <f>IF([1]Period_1!R13="", NA(), [1]Period_1!R13)</f>
        <v>1770.40551</v>
      </c>
      <c r="M15" s="18">
        <f>IF([1]Period_1!S13="", NA(), [1]Period_1!S13)</f>
        <v>1376</v>
      </c>
      <c r="N15" s="18">
        <f>IF([1]Period_1!T13="", NA(), [1]Period_1!T13)</f>
        <v>38</v>
      </c>
      <c r="O15" s="35">
        <f>IF([1]Period_1!V13="", NA(), [1]Period_1!V13)</f>
        <v>1494</v>
      </c>
      <c r="W15" s="8"/>
      <c r="AC15"/>
      <c r="AD15" s="2"/>
    </row>
    <row r="16" spans="2:31" ht="12.75" x14ac:dyDescent="0.2">
      <c r="C16" s="58">
        <v>0.95</v>
      </c>
      <c r="D16" s="34">
        <f>PERCENTILE(K5:K35, 0.95)</f>
        <v>11821.749999999995</v>
      </c>
      <c r="E16" s="18">
        <f t="shared" ref="E16:H16" si="3">PERCENTILE(L5:L35, 0.95)</f>
        <v>4996.0081209999989</v>
      </c>
      <c r="F16" s="18">
        <f t="shared" si="3"/>
        <v>8475.8499999999949</v>
      </c>
      <c r="G16" s="18">
        <f t="shared" si="3"/>
        <v>90.84999999999998</v>
      </c>
      <c r="H16" s="35">
        <f t="shared" si="3"/>
        <v>4438.0499999999975</v>
      </c>
      <c r="I16" s="1">
        <v>12</v>
      </c>
      <c r="J16" s="43">
        <v>1</v>
      </c>
      <c r="K16" s="34">
        <f>IF([1]Period_1!Q14="", NA(), [1]Period_1!Q14)</f>
        <v>-949</v>
      </c>
      <c r="L16" s="18">
        <f>IF([1]Period_1!R14="", NA(), [1]Period_1!R14)</f>
        <v>1513.61877</v>
      </c>
      <c r="M16" s="18">
        <f>IF([1]Period_1!S14="", NA(), [1]Period_1!S14)</f>
        <v>1136</v>
      </c>
      <c r="N16" s="18">
        <f>IF([1]Period_1!T14="", NA(), [1]Period_1!T14)</f>
        <v>36</v>
      </c>
      <c r="O16" s="35">
        <f>IF([1]Period_1!V14="", NA(), [1]Period_1!V14)</f>
        <v>1301</v>
      </c>
      <c r="W16" s="8"/>
      <c r="AC16"/>
      <c r="AD16" s="2"/>
    </row>
    <row r="17" spans="2:30" ht="12.75" x14ac:dyDescent="0.2">
      <c r="C17" s="59">
        <v>0.75</v>
      </c>
      <c r="D17" s="34">
        <f>PERCENTILE(K5:K35, 0.75)</f>
        <v>2001.25</v>
      </c>
      <c r="E17" s="18">
        <f t="shared" ref="E17:H17" si="4">PERCENTILE(L5:L35, 0.75)</f>
        <v>2801.0633699999998</v>
      </c>
      <c r="F17" s="18">
        <f t="shared" si="4"/>
        <v>2667.25</v>
      </c>
      <c r="G17" s="18">
        <f t="shared" si="4"/>
        <v>52.25</v>
      </c>
      <c r="H17" s="35">
        <f t="shared" si="4"/>
        <v>2058.5</v>
      </c>
      <c r="I17" s="1">
        <v>13</v>
      </c>
      <c r="J17" s="43">
        <v>1</v>
      </c>
      <c r="K17" s="34">
        <f>IF([1]Period_1!Q15="", NA(), [1]Period_1!Q15)</f>
        <v>-1712</v>
      </c>
      <c r="L17" s="18">
        <f>IF([1]Period_1!R15="", NA(), [1]Period_1!R15)</f>
        <v>873.48828000000003</v>
      </c>
      <c r="M17" s="18">
        <f>IF([1]Period_1!S15="", NA(), [1]Period_1!S15)</f>
        <v>521</v>
      </c>
      <c r="N17" s="18">
        <f>IF([1]Period_1!T15="", NA(), [1]Period_1!T15)</f>
        <v>33</v>
      </c>
      <c r="O17" s="35">
        <f>IF([1]Period_1!V15="", NA(), [1]Period_1!V15)</f>
        <v>1131</v>
      </c>
      <c r="W17" s="5"/>
      <c r="AC17"/>
      <c r="AD17" s="2"/>
    </row>
    <row r="18" spans="2:30" ht="12.75" x14ac:dyDescent="0.2">
      <c r="C18" s="59">
        <v>0.5</v>
      </c>
      <c r="D18" s="34">
        <f>PERCENTILE(K5:K35, 0.5)</f>
        <v>-2819</v>
      </c>
      <c r="E18" s="18">
        <f t="shared" ref="E18:H18" si="5">PERCENTILE(L5:L35, 0.5)</f>
        <v>226.89257500000002</v>
      </c>
      <c r="F18" s="18">
        <f t="shared" si="5"/>
        <v>-618.5</v>
      </c>
      <c r="G18" s="18">
        <f t="shared" si="5"/>
        <v>24.5</v>
      </c>
      <c r="H18" s="35">
        <f t="shared" si="5"/>
        <v>691.5</v>
      </c>
      <c r="I18" s="1">
        <v>14</v>
      </c>
      <c r="J18" s="43">
        <v>1</v>
      </c>
      <c r="K18" s="34">
        <f>IF([1]Period_1!Q16="", NA(), [1]Period_1!Q16)</f>
        <v>-2033</v>
      </c>
      <c r="L18" s="18">
        <f>IF([1]Period_1!R16="", NA(), [1]Period_1!R16)</f>
        <v>510.80725999999999</v>
      </c>
      <c r="M18" s="18">
        <f>IF([1]Period_1!S16="", NA(), [1]Period_1!S16)</f>
        <v>299</v>
      </c>
      <c r="N18" s="18">
        <f>IF([1]Period_1!T16="", NA(), [1]Period_1!T16)</f>
        <v>28</v>
      </c>
      <c r="O18" s="35">
        <f>IF([1]Period_1!V16="", NA(), [1]Period_1!V16)</f>
        <v>1023</v>
      </c>
      <c r="W18" s="5"/>
      <c r="AC18"/>
      <c r="AD18" s="2"/>
    </row>
    <row r="19" spans="2:30" ht="12.75" x14ac:dyDescent="0.2">
      <c r="C19" s="59">
        <v>0.25</v>
      </c>
      <c r="D19" s="34">
        <f>PERCENTILE(K5:K35, 0.25)</f>
        <v>-6552.75</v>
      </c>
      <c r="E19" s="18">
        <f t="shared" ref="E19:H19" si="6">PERCENTILE(L5:L35, 0.25)</f>
        <v>-1210.3766375</v>
      </c>
      <c r="F19" s="18">
        <f t="shared" si="6"/>
        <v>-3136</v>
      </c>
      <c r="G19" s="18">
        <f t="shared" si="6"/>
        <v>-1971.25</v>
      </c>
      <c r="H19" s="35">
        <f t="shared" si="6"/>
        <v>-524.25</v>
      </c>
      <c r="I19" s="1">
        <v>15</v>
      </c>
      <c r="J19" s="43">
        <v>1</v>
      </c>
      <c r="K19" s="34">
        <f>IF([1]Period_1!Q17="", NA(), [1]Period_1!Q17)</f>
        <v>-2468</v>
      </c>
      <c r="L19" s="18">
        <f>IF([1]Period_1!R17="", NA(), [1]Period_1!R17)</f>
        <v>337.33787000000001</v>
      </c>
      <c r="M19" s="18">
        <f>IF([1]Period_1!S17="", NA(), [1]Period_1!S17)</f>
        <v>-378</v>
      </c>
      <c r="N19" s="18">
        <f>IF([1]Period_1!T17="", NA(), [1]Period_1!T17)</f>
        <v>27</v>
      </c>
      <c r="O19" s="35">
        <f>IF([1]Period_1!V17="", NA(), [1]Period_1!V17)</f>
        <v>795</v>
      </c>
      <c r="P19" s="4"/>
      <c r="W19" s="5"/>
      <c r="AC19"/>
      <c r="AD19" s="2"/>
    </row>
    <row r="20" spans="2:30" ht="12.75" x14ac:dyDescent="0.2">
      <c r="C20" s="58">
        <v>0.05</v>
      </c>
      <c r="D20" s="34">
        <f>PERCENTILE(K5:K35, 0.05)</f>
        <v>-13043.75</v>
      </c>
      <c r="E20" s="18">
        <f t="shared" ref="E20:H20" si="7">PERCENTILE(L5:L35, 0.05)</f>
        <v>-3261.0047945000001</v>
      </c>
      <c r="F20" s="18">
        <f t="shared" si="7"/>
        <v>-6069.2</v>
      </c>
      <c r="G20" s="18">
        <f t="shared" si="7"/>
        <v>-7712.7999999999993</v>
      </c>
      <c r="H20" s="35">
        <f t="shared" si="7"/>
        <v>-2808.2</v>
      </c>
      <c r="I20" s="1">
        <v>16</v>
      </c>
      <c r="J20" s="43">
        <v>1</v>
      </c>
      <c r="K20" s="34">
        <f>IF([1]Period_1!Q18="", NA(), [1]Period_1!Q18)</f>
        <v>-3170</v>
      </c>
      <c r="L20" s="18">
        <f>IF([1]Period_1!R18="", NA(), [1]Period_1!R18)</f>
        <v>116.44728000000001</v>
      </c>
      <c r="M20" s="18">
        <f>IF([1]Period_1!S18="", NA(), [1]Period_1!S18)</f>
        <v>-859</v>
      </c>
      <c r="N20" s="18">
        <f>IF([1]Period_1!T18="", NA(), [1]Period_1!T18)</f>
        <v>22</v>
      </c>
      <c r="O20" s="35">
        <f>IF([1]Period_1!V18="", NA(), [1]Period_1!V18)</f>
        <v>588</v>
      </c>
      <c r="P20" s="4"/>
      <c r="W20" s="5"/>
      <c r="AC20"/>
      <c r="AD20" s="2"/>
    </row>
    <row r="21" spans="2:30" ht="12.75" x14ac:dyDescent="0.2">
      <c r="C21" s="63" t="s">
        <v>3</v>
      </c>
      <c r="D21" s="34">
        <f>MIN(K5:K35)</f>
        <v>-23149</v>
      </c>
      <c r="E21" s="18">
        <f t="shared" ref="E21:H21" si="8">MIN(L5:L35)</f>
        <v>-14401.95745</v>
      </c>
      <c r="F21" s="18">
        <f t="shared" si="8"/>
        <v>-11397</v>
      </c>
      <c r="G21" s="18">
        <f t="shared" si="8"/>
        <v>-17616</v>
      </c>
      <c r="H21" s="35">
        <f t="shared" si="8"/>
        <v>-6612</v>
      </c>
      <c r="I21" s="1">
        <v>17</v>
      </c>
      <c r="J21" s="43">
        <v>1</v>
      </c>
      <c r="K21" s="34">
        <f>IF([1]Period_1!Q19="", NA(), [1]Period_1!Q19)</f>
        <v>-3497</v>
      </c>
      <c r="L21" s="18">
        <f>IF([1]Period_1!R19="", NA(), [1]Period_1!R19)</f>
        <v>-245.63667000000001</v>
      </c>
      <c r="M21" s="18">
        <f>IF([1]Period_1!S19="", NA(), [1]Period_1!S19)</f>
        <v>-1179</v>
      </c>
      <c r="N21" s="18">
        <f>IF([1]Period_1!T19="", NA(), [1]Period_1!T19)</f>
        <v>10</v>
      </c>
      <c r="O21" s="35">
        <f>IF([1]Period_1!V19="", NA(), [1]Period_1!V19)</f>
        <v>422</v>
      </c>
      <c r="P21" s="4"/>
      <c r="W21" s="5"/>
      <c r="AC21"/>
      <c r="AD21" s="2"/>
    </row>
    <row r="22" spans="2:30" ht="12.75" x14ac:dyDescent="0.2">
      <c r="C22" s="61" t="s">
        <v>1</v>
      </c>
      <c r="D22" s="31">
        <f>AVERAGE(K5:K35)</f>
        <v>-1656.5666666666666</v>
      </c>
      <c r="E22" s="32">
        <f>AVERAGE(L5:L35)</f>
        <v>405.7301929999997</v>
      </c>
      <c r="F22" s="32">
        <f>AVERAGE(M5:M35)</f>
        <v>101</v>
      </c>
      <c r="G22" s="32">
        <f>AVERAGE(N5:N35)</f>
        <v>-1780.7</v>
      </c>
      <c r="H22" s="33">
        <f>AVERAGE(O5:O35)</f>
        <v>690.56666666666672</v>
      </c>
      <c r="I22" s="1">
        <v>18</v>
      </c>
      <c r="J22" s="43">
        <v>1</v>
      </c>
      <c r="K22" s="34">
        <f>IF([1]Period_1!Q20="", NA(), [1]Period_1!Q20)</f>
        <v>-4017</v>
      </c>
      <c r="L22" s="18">
        <f>IF([1]Period_1!R20="", NA(), [1]Period_1!R20)</f>
        <v>-413.23489999999998</v>
      </c>
      <c r="M22" s="18">
        <f>IF([1]Period_1!S20="", NA(), [1]Period_1!S20)</f>
        <v>-1453</v>
      </c>
      <c r="N22" s="18">
        <f>IF([1]Period_1!T20="", NA(), [1]Period_1!T20)</f>
        <v>3</v>
      </c>
      <c r="O22" s="35">
        <f>IF([1]Period_1!V20="", NA(), [1]Period_1!V20)</f>
        <v>281</v>
      </c>
      <c r="P22" s="4"/>
      <c r="W22" s="5"/>
    </row>
    <row r="23" spans="2:30" ht="12.75" x14ac:dyDescent="0.2">
      <c r="C23" s="24" t="s">
        <v>4</v>
      </c>
      <c r="D23" s="34">
        <f>STDEV(K5:K35)</f>
        <v>9089.4450256719556</v>
      </c>
      <c r="E23" s="18">
        <f>STDEV(L5:L35)</f>
        <v>4039.6508147743625</v>
      </c>
      <c r="F23" s="18">
        <f>STDEV(M5:M35)</f>
        <v>5077.2667164868171</v>
      </c>
      <c r="G23" s="18">
        <f>STDEV(N5:N35)</f>
        <v>3818.1235339744649</v>
      </c>
      <c r="H23" s="35">
        <f>STDEV(O5:O35)</f>
        <v>2564.0281574027272</v>
      </c>
      <c r="I23" s="1">
        <v>19</v>
      </c>
      <c r="J23" s="43">
        <v>1</v>
      </c>
      <c r="K23" s="34">
        <f>IF([1]Period_1!Q21="", NA(), [1]Period_1!Q21)</f>
        <v>-4173</v>
      </c>
      <c r="L23" s="18">
        <f>IF([1]Period_1!R21="", NA(), [1]Period_1!R21)</f>
        <v>-584.91137000000003</v>
      </c>
      <c r="M23" s="18">
        <f>IF([1]Period_1!S21="", NA(), [1]Period_1!S21)</f>
        <v>-1675</v>
      </c>
      <c r="N23" s="18">
        <f>IF([1]Period_1!T21="", NA(), [1]Period_1!T21)</f>
        <v>-1</v>
      </c>
      <c r="O23" s="35">
        <f>IF([1]Period_1!V21="", NA(), [1]Period_1!V21)</f>
        <v>61</v>
      </c>
      <c r="P23" s="4"/>
      <c r="Q23" s="45"/>
      <c r="R23" s="4"/>
      <c r="S23" s="4"/>
      <c r="T23" s="4"/>
      <c r="U23" s="4"/>
      <c r="W23" s="5"/>
      <c r="X23" s="15"/>
      <c r="Y23" s="15"/>
      <c r="Z23" s="15"/>
      <c r="AA23" s="16"/>
    </row>
    <row r="24" spans="2:30" ht="12.75" customHeight="1" x14ac:dyDescent="0.2">
      <c r="C24" s="25" t="s">
        <v>8</v>
      </c>
      <c r="D24" s="53">
        <f>COUNTIF(K$5:K$35,"&gt;=0")/COUNTA(K$5:K$35)</f>
        <v>0.33333333333333331</v>
      </c>
      <c r="E24" s="46">
        <f t="shared" ref="E24:G24" si="9">COUNTIF(L$5:L$35,"&gt;=0")/COUNTA(L$5:L$35)</f>
        <v>0.53333333333333333</v>
      </c>
      <c r="F24" s="46">
        <f t="shared" si="9"/>
        <v>0.46666666666666667</v>
      </c>
      <c r="G24" s="46">
        <f t="shared" si="9"/>
        <v>0.6</v>
      </c>
      <c r="H24" s="47">
        <f>COUNTIF(O$5:O$35,"&gt;=0")/COUNTA(O$5:O$35)</f>
        <v>0.6333333333333333</v>
      </c>
      <c r="I24" s="1">
        <v>20</v>
      </c>
      <c r="J24" s="43">
        <v>1</v>
      </c>
      <c r="K24" s="34">
        <f>IF([1]Period_1!Q22="", NA(), [1]Period_1!Q22)</f>
        <v>-4552</v>
      </c>
      <c r="L24" s="18">
        <f>IF([1]Period_1!R22="", NA(), [1]Period_1!R22)</f>
        <v>-715.35184000000004</v>
      </c>
      <c r="M24" s="18">
        <f>IF([1]Period_1!S22="", NA(), [1]Period_1!S22)</f>
        <v>-2230</v>
      </c>
      <c r="N24" s="18">
        <f>IF([1]Period_1!T22="", NA(), [1]Period_1!T22)</f>
        <v>-115</v>
      </c>
      <c r="O24" s="35">
        <f>IF([1]Period_1!V22="", NA(), [1]Period_1!V22)</f>
        <v>-121</v>
      </c>
      <c r="P24" s="4"/>
      <c r="Q24" s="65" t="s">
        <v>16</v>
      </c>
      <c r="R24" s="65"/>
      <c r="S24" s="65"/>
      <c r="T24" s="65"/>
      <c r="U24" s="65"/>
      <c r="V24" s="65"/>
      <c r="W24" s="65"/>
      <c r="X24" s="15"/>
      <c r="Y24" s="15"/>
      <c r="Z24" s="15"/>
      <c r="AA24" s="16"/>
    </row>
    <row r="25" spans="2:30" ht="12.75" customHeight="1" x14ac:dyDescent="0.2">
      <c r="C25" s="26" t="s">
        <v>9</v>
      </c>
      <c r="D25" s="54">
        <f>1-D24</f>
        <v>0.66666666666666674</v>
      </c>
      <c r="E25" s="48">
        <f>1-E24</f>
        <v>0.46666666666666667</v>
      </c>
      <c r="F25" s="48">
        <f>1-F24</f>
        <v>0.53333333333333333</v>
      </c>
      <c r="G25" s="48">
        <f>1-G24</f>
        <v>0.4</v>
      </c>
      <c r="H25" s="49">
        <f>1-H24</f>
        <v>0.3666666666666667</v>
      </c>
      <c r="I25" s="1">
        <v>21</v>
      </c>
      <c r="J25" s="43">
        <v>1</v>
      </c>
      <c r="K25" s="34">
        <f>IF([1]Period_1!Q23="", NA(), [1]Period_1!Q23)</f>
        <v>-5454</v>
      </c>
      <c r="L25" s="18">
        <f>IF([1]Period_1!R23="", NA(), [1]Period_1!R23)</f>
        <v>-980.93749000000003</v>
      </c>
      <c r="M25" s="18">
        <f>IF([1]Period_1!S23="", NA(), [1]Period_1!S23)</f>
        <v>-2750</v>
      </c>
      <c r="N25" s="18">
        <f>IF([1]Period_1!T23="", NA(), [1]Period_1!T23)</f>
        <v>-472</v>
      </c>
      <c r="O25" s="35">
        <f>IF([1]Period_1!V23="", NA(), [1]Period_1!V23)</f>
        <v>-273</v>
      </c>
      <c r="P25" s="4"/>
      <c r="Q25" s="65"/>
      <c r="R25" s="65"/>
      <c r="S25" s="65"/>
      <c r="T25" s="65"/>
      <c r="U25" s="65"/>
      <c r="V25" s="65"/>
      <c r="W25" s="65"/>
      <c r="X25" s="15"/>
      <c r="Y25" s="15"/>
      <c r="Z25" s="15"/>
      <c r="AA25" s="16"/>
    </row>
    <row r="26" spans="2:30" ht="12.75" x14ac:dyDescent="0.2">
      <c r="C26" s="55" t="s">
        <v>2</v>
      </c>
      <c r="D26" s="56">
        <f>MEDIAN(K5:K35)</f>
        <v>-2819</v>
      </c>
      <c r="E26" s="56">
        <f>MEDIAN(L5:L35)</f>
        <v>226.89257500000002</v>
      </c>
      <c r="F26" s="56">
        <f>MEDIAN(M5:M35)</f>
        <v>-618.5</v>
      </c>
      <c r="G26" s="56">
        <f>MEDIAN(N5:N35)</f>
        <v>24.5</v>
      </c>
      <c r="H26" s="56">
        <f>MEDIAN(O5:O35)</f>
        <v>691.5</v>
      </c>
      <c r="I26" s="1">
        <v>22</v>
      </c>
      <c r="J26" s="43">
        <v>1</v>
      </c>
      <c r="K26" s="34">
        <f>IF([1]Period_1!Q24="", NA(), [1]Period_1!Q24)</f>
        <v>-6234</v>
      </c>
      <c r="L26" s="18">
        <f>IF([1]Period_1!R24="", NA(), [1]Period_1!R24)</f>
        <v>-1072.4453000000001</v>
      </c>
      <c r="M26" s="18">
        <f>IF([1]Period_1!S24="", NA(), [1]Period_1!S24)</f>
        <v>-3031</v>
      </c>
      <c r="N26" s="18">
        <f>IF([1]Period_1!T24="", NA(), [1]Period_1!T24)</f>
        <v>-1369</v>
      </c>
      <c r="O26" s="35">
        <f>IF([1]Period_1!V24="", NA(), [1]Period_1!V24)</f>
        <v>-333</v>
      </c>
      <c r="P26" s="4"/>
      <c r="Q26" s="4"/>
      <c r="R26" s="4"/>
      <c r="S26" s="4"/>
      <c r="T26" s="4"/>
      <c r="U26" s="4"/>
      <c r="V26" s="5"/>
      <c r="W26" s="5"/>
      <c r="X26" s="15"/>
      <c r="Y26" s="15"/>
      <c r="Z26" s="15"/>
      <c r="AA26" s="16"/>
    </row>
    <row r="27" spans="2:30" x14ac:dyDescent="0.2">
      <c r="I27" s="1">
        <v>23</v>
      </c>
      <c r="J27" s="43">
        <v>1</v>
      </c>
      <c r="K27" s="34">
        <f>IF([1]Period_1!Q25="", NA(), [1]Period_1!Q25)</f>
        <v>-6659</v>
      </c>
      <c r="L27" s="18">
        <f>IF([1]Period_1!R25="", NA(), [1]Period_1!R25)</f>
        <v>-1256.35375</v>
      </c>
      <c r="M27" s="18">
        <f>IF([1]Period_1!S25="", NA(), [1]Period_1!S25)</f>
        <v>-3171</v>
      </c>
      <c r="N27" s="18">
        <f>IF([1]Period_1!T25="", NA(), [1]Period_1!T25)</f>
        <v>-2172</v>
      </c>
      <c r="O27" s="35">
        <f>IF([1]Period_1!V25="", NA(), [1]Period_1!V25)</f>
        <v>-588</v>
      </c>
      <c r="P27" s="4"/>
      <c r="Q27" s="4"/>
      <c r="R27" s="4"/>
      <c r="S27" s="4"/>
      <c r="T27" s="4"/>
      <c r="U27" s="4"/>
      <c r="V27" s="5"/>
      <c r="W27" s="5"/>
      <c r="X27" s="15"/>
      <c r="Y27" s="15"/>
      <c r="Z27" s="15"/>
      <c r="AA27" s="16"/>
    </row>
    <row r="28" spans="2:30" x14ac:dyDescent="0.2">
      <c r="C28" s="9"/>
      <c r="D28" s="9"/>
      <c r="E28" s="9"/>
      <c r="F28" s="9"/>
      <c r="G28" s="9"/>
      <c r="H28" s="9"/>
      <c r="I28" s="1">
        <v>24</v>
      </c>
      <c r="J28" s="43">
        <v>1</v>
      </c>
      <c r="K28" s="34">
        <f>IF([1]Period_1!Q26="", NA(), [1]Period_1!Q26)</f>
        <v>-7119</v>
      </c>
      <c r="L28" s="18">
        <f>IF([1]Period_1!R26="", NA(), [1]Period_1!R26)</f>
        <v>-1689.53883</v>
      </c>
      <c r="M28" s="18">
        <f>IF([1]Period_1!S26="", NA(), [1]Period_1!S26)</f>
        <v>-3516</v>
      </c>
      <c r="N28" s="18">
        <f>IF([1]Period_1!T26="", NA(), [1]Period_1!T26)</f>
        <v>-2382</v>
      </c>
      <c r="O28" s="35">
        <f>IF([1]Period_1!V26="", NA(), [1]Period_1!V26)</f>
        <v>-1048</v>
      </c>
      <c r="P28" s="4"/>
      <c r="X28" s="15"/>
      <c r="Y28" s="15"/>
      <c r="Z28" s="15"/>
      <c r="AA28" s="16"/>
    </row>
    <row r="29" spans="2:30" x14ac:dyDescent="0.2">
      <c r="B29" s="41"/>
      <c r="C29" s="41"/>
      <c r="I29" s="1">
        <v>25</v>
      </c>
      <c r="J29" s="43">
        <v>1</v>
      </c>
      <c r="K29" s="34">
        <f>IF([1]Period_1!Q27="", NA(), [1]Period_1!Q27)</f>
        <v>-8428</v>
      </c>
      <c r="L29" s="18">
        <f>IF([1]Period_1!R27="", NA(), [1]Period_1!R27)</f>
        <v>-1984.8298199999999</v>
      </c>
      <c r="M29" s="18">
        <f>IF([1]Period_1!S27="", NA(), [1]Period_1!S27)</f>
        <v>-3911</v>
      </c>
      <c r="N29" s="18">
        <f>IF([1]Period_1!T27="", NA(), [1]Period_1!T27)</f>
        <v>-4235</v>
      </c>
      <c r="O29" s="35">
        <f>IF([1]Period_1!V27="", NA(), [1]Period_1!V27)</f>
        <v>-1213</v>
      </c>
      <c r="P29" s="4"/>
      <c r="Q29" s="4"/>
      <c r="R29" s="4"/>
      <c r="S29" s="4"/>
      <c r="T29" s="4"/>
      <c r="U29" s="4"/>
      <c r="V29" s="5"/>
      <c r="W29" s="5"/>
      <c r="X29" s="15"/>
      <c r="Y29" s="15"/>
      <c r="Z29" s="15"/>
      <c r="AA29" s="16"/>
    </row>
    <row r="30" spans="2:30" x14ac:dyDescent="0.2">
      <c r="B30" s="41"/>
      <c r="C30" s="41"/>
      <c r="I30" s="1">
        <v>26</v>
      </c>
      <c r="J30" s="43">
        <v>1</v>
      </c>
      <c r="K30" s="34">
        <f>IF([1]Period_1!Q28="", NA(), [1]Period_1!Q28)</f>
        <v>-9334</v>
      </c>
      <c r="L30" s="18">
        <f>IF([1]Period_1!R28="", NA(), [1]Period_1!R28)</f>
        <v>-2272.4252999999999</v>
      </c>
      <c r="M30" s="18">
        <f>IF([1]Period_1!S28="", NA(), [1]Period_1!S28)</f>
        <v>-4500</v>
      </c>
      <c r="N30" s="18">
        <f>IF([1]Period_1!T28="", NA(), [1]Period_1!T28)</f>
        <v>-4973</v>
      </c>
      <c r="O30" s="35">
        <f>IF([1]Period_1!V28="", NA(), [1]Period_1!V28)</f>
        <v>-1516</v>
      </c>
      <c r="P30" s="4"/>
      <c r="Q30" s="4"/>
      <c r="R30" s="4"/>
      <c r="S30" s="4"/>
      <c r="T30" s="4"/>
      <c r="U30" s="4"/>
      <c r="V30" s="5"/>
      <c r="W30" s="5"/>
      <c r="X30" s="15"/>
      <c r="Y30" s="15"/>
      <c r="Z30" s="15"/>
      <c r="AA30" s="16"/>
    </row>
    <row r="31" spans="2:30" x14ac:dyDescent="0.2">
      <c r="B31" s="41"/>
      <c r="C31" s="41"/>
      <c r="I31" s="1">
        <v>27</v>
      </c>
      <c r="J31" s="64">
        <v>1</v>
      </c>
      <c r="K31" s="34">
        <f>IF([1]Period_1!Q29="", NA(), [1]Period_1!Q29)</f>
        <v>-9680</v>
      </c>
      <c r="L31" s="18">
        <f>IF([1]Period_1!R29="", NA(), [1]Period_1!R29)</f>
        <v>-2468.5161499999999</v>
      </c>
      <c r="M31" s="18">
        <f>IF([1]Period_1!S29="", NA(), [1]Period_1!S29)</f>
        <v>-4908</v>
      </c>
      <c r="N31" s="18">
        <f>IF([1]Period_1!T29="", NA(), [1]Period_1!T29)</f>
        <v>-5856</v>
      </c>
      <c r="O31" s="35">
        <f>IF([1]Period_1!V29="", NA(), [1]Period_1!V29)</f>
        <v>-1836</v>
      </c>
      <c r="P31" s="4"/>
      <c r="Q31" s="4"/>
      <c r="R31" s="4"/>
      <c r="S31" s="4"/>
      <c r="T31" s="4"/>
      <c r="U31" s="4"/>
      <c r="V31" s="5"/>
      <c r="W31" s="5"/>
      <c r="X31" s="15"/>
      <c r="Y31" s="15"/>
      <c r="Z31" s="15"/>
      <c r="AA31" s="16"/>
    </row>
    <row r="32" spans="2:30" x14ac:dyDescent="0.2">
      <c r="B32" s="41"/>
      <c r="C32" s="41"/>
      <c r="I32" s="1">
        <v>28</v>
      </c>
      <c r="J32" s="64">
        <v>1</v>
      </c>
      <c r="K32" s="34">
        <f>IF([1]Period_1!Q30="", NA(), [1]Period_1!Q30)</f>
        <v>-11765</v>
      </c>
      <c r="L32" s="18">
        <f>IF([1]Period_1!R30="", NA(), [1]Period_1!R30)</f>
        <v>-3017.7879800000001</v>
      </c>
      <c r="M32" s="18">
        <f>IF([1]Period_1!S30="", NA(), [1]Period_1!S30)</f>
        <v>-5671</v>
      </c>
      <c r="N32" s="18">
        <f>IF([1]Period_1!T30="", NA(), [1]Period_1!T30)</f>
        <v>-6505</v>
      </c>
      <c r="O32" s="35">
        <f>IF([1]Period_1!V30="", NA(), [1]Period_1!V30)</f>
        <v>-2465</v>
      </c>
      <c r="P32" s="4"/>
      <c r="Q32" s="4"/>
      <c r="R32" s="4"/>
      <c r="S32" s="4"/>
      <c r="T32" s="4"/>
      <c r="U32" s="4"/>
      <c r="V32" s="5"/>
      <c r="W32" s="5"/>
      <c r="X32" s="15"/>
      <c r="Y32" s="15"/>
      <c r="Z32" s="15"/>
      <c r="AA32" s="16"/>
    </row>
    <row r="33" spans="2:30" x14ac:dyDescent="0.2">
      <c r="B33" s="41"/>
      <c r="C33" s="41"/>
      <c r="I33" s="1">
        <v>29</v>
      </c>
      <c r="J33" s="64">
        <v>1</v>
      </c>
      <c r="K33" s="34">
        <f>IF([1]Period_1!Q31="", NA(), [1]Period_1!Q31)</f>
        <v>-14090</v>
      </c>
      <c r="L33" s="18">
        <f>IF([1]Period_1!R31="", NA(), [1]Period_1!R31)</f>
        <v>-3460.0003700000002</v>
      </c>
      <c r="M33" s="18">
        <f>IF([1]Period_1!S31="", NA(), [1]Period_1!S31)</f>
        <v>-6395</v>
      </c>
      <c r="N33" s="18">
        <f>IF([1]Period_1!T31="", NA(), [1]Period_1!T31)</f>
        <v>-8701</v>
      </c>
      <c r="O33" s="35">
        <f>IF([1]Period_1!V31="", NA(), [1]Period_1!V31)</f>
        <v>-3089</v>
      </c>
      <c r="P33" s="4"/>
      <c r="Q33" s="4"/>
      <c r="R33" s="4"/>
      <c r="S33" s="4"/>
      <c r="T33" s="4"/>
      <c r="U33" s="4"/>
      <c r="V33" s="5"/>
      <c r="W33" s="5"/>
      <c r="X33" s="15"/>
      <c r="Y33" s="15"/>
      <c r="Z33" s="15"/>
      <c r="AA33" s="16"/>
    </row>
    <row r="34" spans="2:30" ht="12.75" x14ac:dyDescent="0.2">
      <c r="B34" s="41"/>
      <c r="C34" s="41"/>
      <c r="I34" s="1">
        <v>30</v>
      </c>
      <c r="J34" s="64">
        <v>1</v>
      </c>
      <c r="K34" s="34">
        <f>IF([1]Period_1!Q32="", NA(), [1]Period_1!Q32)</f>
        <v>-23149</v>
      </c>
      <c r="L34" s="18">
        <f>IF([1]Period_1!R32="", NA(), [1]Period_1!R32)</f>
        <v>-14401.95745</v>
      </c>
      <c r="M34" s="18">
        <f>IF([1]Period_1!S32="", NA(), [1]Period_1!S32)</f>
        <v>-11397</v>
      </c>
      <c r="N34" s="18">
        <f>IF([1]Period_1!T32="", NA(), [1]Period_1!T32)</f>
        <v>-17616</v>
      </c>
      <c r="O34" s="35">
        <f>IF([1]Period_1!V32="", NA(), [1]Period_1!V32)</f>
        <v>-6612</v>
      </c>
      <c r="P34" s="4"/>
      <c r="Q34" s="4"/>
      <c r="R34" s="4"/>
      <c r="S34" s="4"/>
      <c r="T34" s="4"/>
      <c r="U34" s="4"/>
      <c r="V34" s="5"/>
      <c r="W34" s="5"/>
      <c r="X34" s="15"/>
      <c r="Y34" s="15"/>
      <c r="Z34" s="15"/>
      <c r="AA34" s="16"/>
      <c r="AC34"/>
      <c r="AD34" s="2"/>
    </row>
    <row r="35" spans="2:30" ht="12.75" x14ac:dyDescent="0.2">
      <c r="B35" s="41"/>
      <c r="C35" s="41"/>
      <c r="J35" s="44"/>
      <c r="K35" s="36"/>
      <c r="L35" s="23"/>
      <c r="M35" s="23"/>
      <c r="N35" s="23"/>
      <c r="O35" s="37"/>
      <c r="P35" s="4"/>
      <c r="Q35" s="4"/>
      <c r="R35" s="4"/>
      <c r="S35" s="4"/>
      <c r="T35" s="4"/>
      <c r="U35" s="4"/>
      <c r="V35" s="5"/>
      <c r="W35" s="5"/>
      <c r="X35" s="15"/>
      <c r="Y35" s="15"/>
      <c r="Z35" s="15"/>
      <c r="AA35" s="16"/>
      <c r="AC35"/>
      <c r="AD35" s="2"/>
    </row>
    <row r="36" spans="2:30" ht="12.75" x14ac:dyDescent="0.2">
      <c r="B36" s="41"/>
      <c r="C36" s="41"/>
      <c r="I36" s="7"/>
      <c r="P36" s="7"/>
      <c r="Q36" s="7"/>
      <c r="R36" s="7"/>
      <c r="S36" s="7"/>
      <c r="T36" s="7"/>
      <c r="U36" s="7"/>
      <c r="V36" s="5"/>
      <c r="W36" s="5"/>
      <c r="X36" s="15"/>
      <c r="Y36" s="15"/>
      <c r="Z36" s="15"/>
      <c r="AA36" s="16"/>
      <c r="AC36"/>
      <c r="AD36" s="2"/>
    </row>
    <row r="37" spans="2:30" ht="12.75" x14ac:dyDescent="0.2">
      <c r="B37" s="41"/>
      <c r="C37" s="41"/>
      <c r="I37" s="7"/>
      <c r="P37" s="7"/>
      <c r="Q37" s="7"/>
      <c r="R37" s="7"/>
      <c r="S37" s="7"/>
      <c r="T37" s="7"/>
      <c r="U37" s="7"/>
      <c r="V37" s="5"/>
      <c r="W37" s="5"/>
      <c r="X37" s="15"/>
      <c r="Y37" s="15"/>
      <c r="Z37" s="15"/>
      <c r="AA37" s="16"/>
      <c r="AC37"/>
      <c r="AD37" s="2"/>
    </row>
    <row r="38" spans="2:30" ht="12.75" x14ac:dyDescent="0.2">
      <c r="B38" s="41"/>
      <c r="C38" s="41"/>
      <c r="I38" s="5"/>
      <c r="P38" s="5"/>
      <c r="Q38" s="5"/>
      <c r="R38" s="5"/>
      <c r="S38" s="5"/>
      <c r="T38" s="5"/>
      <c r="U38" s="5"/>
      <c r="V38" s="5"/>
      <c r="W38" s="5"/>
      <c r="X38" s="15"/>
      <c r="Y38" s="15"/>
      <c r="Z38" s="15"/>
      <c r="AA38" s="16"/>
      <c r="AC38"/>
      <c r="AD38" s="2"/>
    </row>
    <row r="39" spans="2:30" ht="12.75" x14ac:dyDescent="0.2">
      <c r="B39" s="41"/>
      <c r="C39" s="41"/>
      <c r="I39" s="10"/>
      <c r="P39" s="10"/>
      <c r="Q39" s="10"/>
      <c r="R39" s="10"/>
      <c r="S39" s="10"/>
      <c r="T39" s="10"/>
      <c r="U39" s="10"/>
      <c r="V39" s="5"/>
      <c r="W39" s="5"/>
      <c r="X39" s="15"/>
      <c r="Y39" s="15"/>
      <c r="Z39" s="15"/>
      <c r="AA39" s="16"/>
      <c r="AC39"/>
      <c r="AD39" s="2"/>
    </row>
    <row r="40" spans="2:30" ht="12.75" x14ac:dyDescent="0.2">
      <c r="B40" s="41"/>
      <c r="C40" s="41"/>
      <c r="I40" s="11"/>
      <c r="P40" s="11"/>
      <c r="Q40" s="11"/>
      <c r="R40" s="11"/>
      <c r="S40" s="11"/>
      <c r="T40" s="11"/>
      <c r="U40" s="11"/>
      <c r="V40" s="5"/>
      <c r="W40" s="5"/>
      <c r="X40" s="15"/>
      <c r="Y40" s="15"/>
      <c r="Z40" s="15"/>
      <c r="AA40" s="16"/>
      <c r="AC40"/>
      <c r="AD40" s="2"/>
    </row>
    <row r="41" spans="2:30" ht="12.75" x14ac:dyDescent="0.2">
      <c r="B41" s="41"/>
      <c r="C41" s="41"/>
      <c r="I41" s="11"/>
      <c r="P41" s="11"/>
      <c r="Q41" s="11"/>
      <c r="R41" s="11"/>
      <c r="S41" s="11"/>
      <c r="T41" s="11"/>
      <c r="U41" s="11"/>
      <c r="V41" s="5"/>
      <c r="W41" s="5"/>
      <c r="X41" s="15"/>
      <c r="Y41" s="15"/>
      <c r="Z41" s="15"/>
      <c r="AA41" s="16"/>
      <c r="AC41"/>
      <c r="AD41" s="2"/>
    </row>
    <row r="42" spans="2:30" ht="12.75" x14ac:dyDescent="0.2">
      <c r="B42" s="41"/>
      <c r="C42" s="41"/>
      <c r="I42" s="11"/>
      <c r="P42" s="11"/>
      <c r="Q42" s="11"/>
      <c r="R42" s="11"/>
      <c r="S42" s="11"/>
      <c r="T42" s="11"/>
      <c r="U42" s="11"/>
      <c r="V42" s="5"/>
      <c r="W42" s="5"/>
      <c r="X42" s="15"/>
      <c r="Y42" s="15"/>
      <c r="Z42" s="15"/>
      <c r="AA42" s="16"/>
      <c r="AC42"/>
      <c r="AD42" s="2"/>
    </row>
    <row r="43" spans="2:30" ht="12.75" x14ac:dyDescent="0.2">
      <c r="B43" s="41"/>
      <c r="C43" s="41"/>
      <c r="I43" s="11"/>
      <c r="P43" s="11"/>
      <c r="Q43" s="11"/>
      <c r="R43" s="11"/>
      <c r="S43" s="11"/>
      <c r="T43" s="11"/>
      <c r="U43" s="11"/>
      <c r="V43" s="5"/>
      <c r="W43" s="5"/>
      <c r="X43" s="15"/>
      <c r="Y43" s="15"/>
      <c r="Z43" s="15"/>
      <c r="AA43" s="16"/>
      <c r="AC43"/>
      <c r="AD43" s="2"/>
    </row>
    <row r="44" spans="2:30" ht="12.75" x14ac:dyDescent="0.2">
      <c r="I44" s="11"/>
      <c r="P44" s="11"/>
      <c r="Q44" s="11"/>
      <c r="R44" s="11"/>
      <c r="S44" s="11"/>
      <c r="T44" s="11"/>
      <c r="U44" s="11"/>
      <c r="V44" s="5"/>
      <c r="W44" s="5"/>
      <c r="X44" s="15"/>
      <c r="Y44" s="15"/>
      <c r="Z44" s="15"/>
      <c r="AA44" s="16"/>
      <c r="AC44"/>
      <c r="AD44" s="2"/>
    </row>
    <row r="45" spans="2:30" ht="12.75" x14ac:dyDescent="0.2">
      <c r="I45" s="11"/>
      <c r="P45" s="11"/>
      <c r="Q45" s="11"/>
      <c r="R45" s="11"/>
      <c r="S45" s="11"/>
      <c r="T45" s="11"/>
      <c r="U45" s="11"/>
      <c r="V45" s="5"/>
      <c r="W45" s="5"/>
      <c r="X45" s="15"/>
      <c r="Y45" s="15"/>
      <c r="Z45" s="15"/>
      <c r="AA45" s="16"/>
      <c r="AC45"/>
      <c r="AD45" s="2"/>
    </row>
    <row r="46" spans="2:30" ht="12.75" x14ac:dyDescent="0.2">
      <c r="I46" s="11"/>
      <c r="P46" s="11"/>
      <c r="Q46" s="11"/>
      <c r="R46" s="11"/>
      <c r="S46" s="11"/>
      <c r="T46" s="11"/>
      <c r="U46" s="11"/>
      <c r="V46" s="5"/>
      <c r="W46" s="5"/>
      <c r="X46" s="15"/>
      <c r="Y46" s="15"/>
      <c r="Z46" s="15"/>
      <c r="AA46" s="16"/>
      <c r="AC46"/>
      <c r="AD46" s="2"/>
    </row>
    <row r="47" spans="2:30" ht="12.75" x14ac:dyDescent="0.2">
      <c r="I47" s="11"/>
      <c r="P47" s="11"/>
      <c r="Q47" s="11"/>
      <c r="R47" s="11"/>
      <c r="S47" s="11"/>
      <c r="T47" s="11"/>
      <c r="U47" s="11"/>
      <c r="V47" s="5"/>
      <c r="W47" s="5"/>
      <c r="X47" s="15"/>
      <c r="Y47" s="15"/>
      <c r="Z47" s="15"/>
      <c r="AA47" s="16"/>
      <c r="AC47"/>
      <c r="AD47" s="2"/>
    </row>
    <row r="48" spans="2:30" ht="12.75" x14ac:dyDescent="0.2">
      <c r="I48" s="11"/>
      <c r="P48" s="11"/>
      <c r="Q48" s="11"/>
      <c r="R48" s="11"/>
      <c r="S48" s="11"/>
      <c r="T48" s="11"/>
      <c r="U48" s="11"/>
      <c r="V48" s="5"/>
      <c r="W48" s="5"/>
      <c r="X48" s="15"/>
      <c r="Y48" s="15"/>
      <c r="Z48" s="15"/>
      <c r="AA48" s="16"/>
      <c r="AC48"/>
      <c r="AD48" s="2"/>
    </row>
    <row r="49" spans="9:30" ht="12.75" x14ac:dyDescent="0.2">
      <c r="I49" s="11"/>
      <c r="P49" s="11"/>
      <c r="Q49" s="11"/>
      <c r="R49" s="11"/>
      <c r="S49" s="11"/>
      <c r="T49" s="11"/>
      <c r="U49" s="11"/>
      <c r="V49" s="5"/>
      <c r="W49" s="5"/>
      <c r="X49" s="15"/>
      <c r="Y49" s="15"/>
      <c r="Z49" s="15"/>
      <c r="AA49" s="16"/>
      <c r="AC49"/>
      <c r="AD49" s="2"/>
    </row>
    <row r="50" spans="9:30" ht="12.75" x14ac:dyDescent="0.2">
      <c r="I50" s="11"/>
      <c r="P50" s="11"/>
      <c r="Q50" s="11"/>
      <c r="R50" s="11"/>
      <c r="S50" s="11"/>
      <c r="T50" s="11"/>
      <c r="U50" s="11"/>
      <c r="V50" s="5"/>
      <c r="W50" s="5"/>
      <c r="X50" s="15"/>
      <c r="Y50" s="15"/>
      <c r="Z50" s="15"/>
      <c r="AA50" s="16"/>
      <c r="AC50"/>
      <c r="AD50" s="2"/>
    </row>
    <row r="51" spans="9:30" ht="12.75" x14ac:dyDescent="0.2">
      <c r="I51" s="11"/>
      <c r="P51" s="11"/>
      <c r="Q51" s="11"/>
      <c r="R51" s="11"/>
      <c r="S51" s="11"/>
      <c r="T51" s="11"/>
      <c r="U51" s="11"/>
      <c r="V51" s="5"/>
      <c r="W51" s="5"/>
      <c r="X51" s="15"/>
      <c r="Y51" s="15"/>
      <c r="Z51" s="15"/>
      <c r="AA51" s="16"/>
      <c r="AC51"/>
      <c r="AD51" s="2"/>
    </row>
    <row r="52" spans="9:30" ht="12.75" x14ac:dyDescent="0.2">
      <c r="I52" s="12"/>
      <c r="P52" s="12"/>
      <c r="Q52" s="11"/>
      <c r="R52" s="11"/>
      <c r="S52" s="11"/>
      <c r="T52" s="11"/>
      <c r="U52" s="11"/>
      <c r="V52" s="5"/>
      <c r="W52" s="5"/>
      <c r="X52" s="15"/>
      <c r="Y52" s="15"/>
      <c r="Z52" s="15"/>
      <c r="AA52" s="16"/>
      <c r="AC52"/>
      <c r="AD52" s="2"/>
    </row>
    <row r="53" spans="9:30" ht="12.75" x14ac:dyDescent="0.2">
      <c r="I53" s="12"/>
      <c r="P53" s="12"/>
      <c r="Q53" s="11"/>
      <c r="R53" s="11"/>
      <c r="S53" s="11"/>
      <c r="T53" s="11"/>
      <c r="U53" s="11"/>
      <c r="V53" s="5"/>
      <c r="W53" s="5"/>
      <c r="X53" s="15"/>
      <c r="Y53" s="15"/>
      <c r="Z53" s="15"/>
      <c r="AA53" s="16"/>
      <c r="AC53"/>
      <c r="AD53" s="2"/>
    </row>
    <row r="54" spans="9:30" ht="12.75" x14ac:dyDescent="0.2">
      <c r="I54" s="12"/>
      <c r="P54" s="12"/>
      <c r="Q54" s="12"/>
      <c r="R54" s="12"/>
      <c r="S54" s="12"/>
      <c r="T54" s="12"/>
      <c r="U54" s="12"/>
      <c r="V54" s="5"/>
      <c r="W54" s="5"/>
      <c r="X54" s="15"/>
      <c r="Y54" s="15"/>
      <c r="Z54" s="15"/>
      <c r="AA54" s="16"/>
      <c r="AC54"/>
      <c r="AD54" s="2"/>
    </row>
    <row r="55" spans="9:30" ht="12.75" x14ac:dyDescent="0.2">
      <c r="I55" s="12"/>
      <c r="P55" s="12"/>
      <c r="Q55" s="12"/>
      <c r="R55" s="12"/>
      <c r="S55" s="12"/>
      <c r="T55" s="12"/>
      <c r="U55" s="12"/>
      <c r="V55" s="5"/>
      <c r="W55" s="5"/>
      <c r="X55" s="15"/>
      <c r="Y55" s="15"/>
      <c r="Z55" s="15"/>
      <c r="AA55" s="16"/>
      <c r="AC55"/>
      <c r="AD55" s="2"/>
    </row>
    <row r="56" spans="9:30" ht="12.75" x14ac:dyDescent="0.2">
      <c r="I56" s="11"/>
      <c r="P56" s="11"/>
      <c r="Q56" s="11"/>
      <c r="R56" s="11"/>
      <c r="S56" s="11"/>
      <c r="T56" s="11"/>
      <c r="U56" s="11"/>
      <c r="V56" s="5"/>
      <c r="W56" s="5"/>
      <c r="X56" s="15"/>
      <c r="Y56" s="15"/>
      <c r="Z56" s="15"/>
      <c r="AA56" s="16"/>
      <c r="AC56"/>
      <c r="AD56" s="2"/>
    </row>
    <row r="57" spans="9:30" ht="12.75" x14ac:dyDescent="0.2">
      <c r="I57" s="11"/>
      <c r="P57" s="11"/>
      <c r="Q57" s="11"/>
      <c r="R57" s="11"/>
      <c r="S57" s="11"/>
      <c r="T57" s="11"/>
      <c r="U57" s="11"/>
      <c r="V57" s="5"/>
      <c r="W57" s="5"/>
      <c r="X57" s="15"/>
      <c r="Y57" s="15"/>
      <c r="Z57" s="15"/>
      <c r="AA57" s="16"/>
      <c r="AC57"/>
      <c r="AD57" s="2"/>
    </row>
    <row r="58" spans="9:30" ht="12.75" x14ac:dyDescent="0.2">
      <c r="I58" s="11"/>
      <c r="P58" s="11"/>
      <c r="Q58" s="11"/>
      <c r="R58" s="11"/>
      <c r="S58" s="11"/>
      <c r="T58" s="11"/>
      <c r="U58" s="11"/>
      <c r="V58" s="5"/>
      <c r="W58" s="5"/>
      <c r="X58" s="15"/>
      <c r="Y58" s="15"/>
      <c r="Z58" s="15"/>
      <c r="AA58" s="16"/>
      <c r="AC58"/>
      <c r="AD58" s="2"/>
    </row>
    <row r="59" spans="9:30" ht="12.75" x14ac:dyDescent="0.2">
      <c r="I59" s="13"/>
      <c r="P59" s="13"/>
      <c r="Q59" s="13"/>
      <c r="R59" s="13"/>
      <c r="S59" s="13"/>
      <c r="T59" s="13"/>
      <c r="U59" s="13"/>
      <c r="V59" s="5"/>
      <c r="W59" s="5"/>
      <c r="X59" s="15"/>
      <c r="Y59" s="15"/>
      <c r="Z59" s="15"/>
      <c r="AA59" s="16"/>
      <c r="AC59"/>
      <c r="AD59" s="2"/>
    </row>
    <row r="60" spans="9:30" ht="12.75" x14ac:dyDescent="0.2">
      <c r="V60" s="5"/>
      <c r="W60" s="5"/>
      <c r="X60" s="15"/>
      <c r="Y60" s="15"/>
      <c r="Z60" s="15"/>
      <c r="AA60" s="16"/>
      <c r="AC60"/>
      <c r="AD60" s="2"/>
    </row>
    <row r="61" spans="9:30" ht="12.75" x14ac:dyDescent="0.2">
      <c r="V61" s="5"/>
      <c r="W61" s="5"/>
      <c r="X61" s="15"/>
      <c r="Y61" s="15"/>
      <c r="Z61" s="15"/>
      <c r="AA61" s="16"/>
      <c r="AC61"/>
      <c r="AD61" s="2"/>
    </row>
    <row r="62" spans="9:30" ht="12.75" x14ac:dyDescent="0.2">
      <c r="V62" s="5"/>
      <c r="W62" s="5"/>
      <c r="X62" s="15"/>
      <c r="Y62" s="15"/>
      <c r="Z62" s="15"/>
      <c r="AA62" s="16"/>
      <c r="AC62"/>
      <c r="AD62" s="2"/>
    </row>
    <row r="63" spans="9:30" ht="12.75" x14ac:dyDescent="0.2">
      <c r="V63" s="5"/>
      <c r="W63" s="5"/>
      <c r="X63" s="15"/>
      <c r="Y63" s="15"/>
      <c r="Z63" s="15"/>
      <c r="AA63" s="16"/>
      <c r="AC63"/>
      <c r="AD63" s="2"/>
    </row>
    <row r="64" spans="9:30" ht="12.75" x14ac:dyDescent="0.2">
      <c r="V64" s="5"/>
      <c r="W64" s="5"/>
      <c r="X64" s="15"/>
      <c r="Y64" s="15"/>
      <c r="Z64" s="15"/>
      <c r="AA64" s="16"/>
      <c r="AC64"/>
      <c r="AD64" s="2"/>
    </row>
    <row r="65" spans="22:30" ht="12.75" x14ac:dyDescent="0.2">
      <c r="V65" s="5"/>
      <c r="W65" s="5"/>
      <c r="X65" s="15"/>
      <c r="Y65" s="15"/>
      <c r="Z65" s="15"/>
      <c r="AA65" s="16"/>
      <c r="AC65"/>
      <c r="AD65" s="2"/>
    </row>
    <row r="66" spans="22:30" ht="12.75" x14ac:dyDescent="0.2">
      <c r="V66" s="5"/>
      <c r="W66" s="5"/>
      <c r="X66" s="15"/>
      <c r="Y66" s="15"/>
      <c r="Z66" s="15"/>
      <c r="AA66" s="16"/>
      <c r="AC66"/>
      <c r="AD66" s="2"/>
    </row>
    <row r="67" spans="22:30" ht="12.75" x14ac:dyDescent="0.2">
      <c r="V67" s="5"/>
      <c r="W67" s="5"/>
      <c r="X67" s="15"/>
      <c r="Y67" s="15"/>
      <c r="Z67" s="15"/>
      <c r="AA67" s="16"/>
      <c r="AC67"/>
      <c r="AD67" s="2"/>
    </row>
    <row r="68" spans="22:30" ht="12.75" x14ac:dyDescent="0.2">
      <c r="V68" s="5"/>
      <c r="W68" s="5"/>
      <c r="X68" s="15"/>
      <c r="Y68" s="15"/>
      <c r="Z68" s="15"/>
      <c r="AA68" s="16"/>
      <c r="AC68"/>
      <c r="AD68" s="2"/>
    </row>
    <row r="69" spans="22:30" ht="12.75" x14ac:dyDescent="0.2">
      <c r="V69" s="5"/>
      <c r="W69" s="5"/>
      <c r="X69" s="15"/>
      <c r="Y69" s="15"/>
      <c r="Z69" s="15"/>
      <c r="AA69" s="16"/>
      <c r="AC69"/>
      <c r="AD69" s="2"/>
    </row>
    <row r="70" spans="22:30" ht="12.75" x14ac:dyDescent="0.2">
      <c r="V70" s="5"/>
      <c r="W70" s="5"/>
      <c r="X70" s="15"/>
      <c r="Y70" s="15"/>
      <c r="Z70" s="15"/>
      <c r="AA70" s="16"/>
      <c r="AC70"/>
      <c r="AD70" s="2"/>
    </row>
    <row r="71" spans="22:30" ht="12.75" x14ac:dyDescent="0.2">
      <c r="V71" s="5"/>
      <c r="W71" s="5"/>
      <c r="X71" s="15"/>
      <c r="Y71" s="15"/>
      <c r="Z71" s="15"/>
      <c r="AA71" s="16"/>
      <c r="AC71"/>
      <c r="AD71" s="2"/>
    </row>
    <row r="72" spans="22:30" ht="12.75" x14ac:dyDescent="0.2">
      <c r="V72" s="5"/>
      <c r="W72" s="5"/>
      <c r="X72" s="15"/>
      <c r="Y72" s="15"/>
      <c r="Z72" s="15"/>
      <c r="AA72" s="16"/>
      <c r="AC72"/>
      <c r="AD72" s="2"/>
    </row>
    <row r="73" spans="22:30" ht="12.75" x14ac:dyDescent="0.2">
      <c r="V73" s="5"/>
      <c r="W73" s="5"/>
      <c r="X73" s="15"/>
      <c r="Y73" s="15"/>
      <c r="Z73" s="15"/>
      <c r="AA73" s="16"/>
      <c r="AC73"/>
      <c r="AD73" s="2"/>
    </row>
    <row r="74" spans="22:30" ht="12.75" x14ac:dyDescent="0.2">
      <c r="V74" s="5"/>
      <c r="W74" s="5"/>
      <c r="X74" s="15"/>
      <c r="Y74" s="15"/>
      <c r="Z74" s="15"/>
      <c r="AA74" s="16"/>
      <c r="AC74"/>
      <c r="AD74" s="2"/>
    </row>
    <row r="75" spans="22:30" ht="12.75" x14ac:dyDescent="0.2">
      <c r="V75" s="5"/>
      <c r="W75" s="5"/>
      <c r="X75" s="15"/>
      <c r="Y75" s="15"/>
      <c r="Z75" s="15"/>
      <c r="AA75" s="16"/>
      <c r="AC75"/>
      <c r="AD75" s="2"/>
    </row>
    <row r="76" spans="22:30" ht="12.75" x14ac:dyDescent="0.2">
      <c r="V76" s="5"/>
      <c r="W76" s="5"/>
      <c r="X76" s="15"/>
      <c r="Y76" s="15"/>
      <c r="Z76" s="15"/>
      <c r="AA76" s="16"/>
      <c r="AC76"/>
      <c r="AD76" s="2"/>
    </row>
    <row r="77" spans="22:30" ht="12.75" x14ac:dyDescent="0.2">
      <c r="V77" s="5"/>
      <c r="W77" s="5"/>
      <c r="X77" s="15"/>
      <c r="Y77" s="15"/>
      <c r="Z77" s="15"/>
      <c r="AA77" s="16"/>
      <c r="AC77"/>
      <c r="AD77" s="2"/>
    </row>
    <row r="78" spans="22:30" ht="12.75" x14ac:dyDescent="0.2">
      <c r="V78" s="5"/>
      <c r="W78" s="5"/>
      <c r="X78" s="15"/>
      <c r="Y78" s="15"/>
      <c r="Z78" s="15"/>
      <c r="AA78" s="16"/>
      <c r="AC78"/>
      <c r="AD78" s="2"/>
    </row>
    <row r="79" spans="22:30" ht="12.75" x14ac:dyDescent="0.2">
      <c r="V79" s="5"/>
      <c r="W79" s="5"/>
      <c r="X79" s="15"/>
      <c r="Y79" s="15"/>
      <c r="Z79" s="15"/>
      <c r="AA79" s="16"/>
      <c r="AC79"/>
      <c r="AD79" s="2"/>
    </row>
    <row r="80" spans="22:30" ht="12.75" x14ac:dyDescent="0.2">
      <c r="V80" s="5"/>
      <c r="W80" s="5"/>
      <c r="X80" s="15"/>
      <c r="Y80" s="15"/>
      <c r="Z80" s="15"/>
      <c r="AA80" s="16"/>
      <c r="AC80"/>
      <c r="AD80" s="2"/>
    </row>
    <row r="81" spans="9:30" ht="12.75" x14ac:dyDescent="0.2">
      <c r="V81" s="5"/>
      <c r="W81" s="5"/>
      <c r="X81" s="15"/>
      <c r="Y81" s="15"/>
      <c r="Z81" s="15"/>
      <c r="AA81" s="16"/>
      <c r="AC81"/>
      <c r="AD81" s="2"/>
    </row>
    <row r="82" spans="9:30" ht="12.75" x14ac:dyDescent="0.2">
      <c r="V82" s="5"/>
      <c r="W82" s="5"/>
      <c r="X82" s="15"/>
      <c r="Y82" s="15"/>
      <c r="Z82" s="15"/>
      <c r="AA82" s="16"/>
      <c r="AC82"/>
      <c r="AD82" s="2"/>
    </row>
    <row r="83" spans="9:30" ht="12.75" x14ac:dyDescent="0.2">
      <c r="V83" s="5"/>
      <c r="W83" s="5"/>
      <c r="X83" s="15"/>
      <c r="Y83" s="15"/>
      <c r="Z83" s="15"/>
      <c r="AA83" s="16"/>
      <c r="AC83"/>
      <c r="AD83" s="2"/>
    </row>
    <row r="84" spans="9:30" ht="12.75" x14ac:dyDescent="0.2">
      <c r="V84" s="5"/>
      <c r="W84" s="5"/>
      <c r="X84" s="15"/>
      <c r="Y84" s="15"/>
      <c r="Z84" s="15"/>
      <c r="AA84" s="16"/>
      <c r="AC84"/>
      <c r="AD84" s="2"/>
    </row>
    <row r="85" spans="9:30" ht="12.75" x14ac:dyDescent="0.2">
      <c r="V85" s="5"/>
      <c r="W85" s="5"/>
      <c r="X85" s="15"/>
      <c r="Y85" s="15"/>
      <c r="Z85" s="15"/>
      <c r="AA85" s="16"/>
      <c r="AC85"/>
      <c r="AD85" s="2"/>
    </row>
    <row r="86" spans="9:30" ht="12.75" x14ac:dyDescent="0.2">
      <c r="V86" s="5"/>
      <c r="W86" s="5"/>
      <c r="X86" s="15"/>
      <c r="Y86" s="15"/>
      <c r="Z86" s="15"/>
      <c r="AA86" s="16"/>
      <c r="AC86"/>
      <c r="AD86" s="2"/>
    </row>
    <row r="87" spans="9:30" ht="12.75" x14ac:dyDescent="0.2">
      <c r="V87" s="5"/>
      <c r="W87" s="5"/>
      <c r="X87" s="15"/>
      <c r="Y87" s="15"/>
      <c r="Z87" s="15"/>
      <c r="AA87" s="16"/>
      <c r="AC87"/>
      <c r="AD87" s="2"/>
    </row>
    <row r="88" spans="9:30" ht="12.75" x14ac:dyDescent="0.2">
      <c r="V88" s="5"/>
      <c r="W88" s="5"/>
      <c r="X88" s="15"/>
      <c r="Y88" s="15"/>
      <c r="Z88" s="15"/>
      <c r="AA88" s="16"/>
      <c r="AC88"/>
      <c r="AD88" s="2"/>
    </row>
    <row r="89" spans="9:30" ht="12.75" x14ac:dyDescent="0.2">
      <c r="V89" s="5"/>
      <c r="W89" s="5"/>
      <c r="X89" s="15"/>
      <c r="Y89" s="15"/>
      <c r="Z89" s="15"/>
      <c r="AA89" s="16"/>
      <c r="AC89"/>
      <c r="AD89" s="2"/>
    </row>
    <row r="90" spans="9:30" ht="12.75" x14ac:dyDescent="0.2">
      <c r="V90" s="5"/>
      <c r="W90" s="5"/>
      <c r="X90" s="15"/>
      <c r="Y90" s="15"/>
      <c r="Z90" s="15"/>
      <c r="AA90" s="16"/>
      <c r="AC90"/>
      <c r="AD90" s="2"/>
    </row>
    <row r="91" spans="9:30" ht="12.75" x14ac:dyDescent="0.2">
      <c r="V91" s="5"/>
      <c r="W91" s="5"/>
      <c r="X91" s="15"/>
      <c r="Y91" s="15"/>
      <c r="Z91" s="15"/>
      <c r="AA91" s="16"/>
      <c r="AC91"/>
      <c r="AD91" s="2"/>
    </row>
    <row r="92" spans="9:30" ht="12.75" x14ac:dyDescent="0.2">
      <c r="V92" s="5"/>
      <c r="W92" s="5"/>
      <c r="X92" s="15"/>
      <c r="Y92" s="15"/>
      <c r="Z92" s="15"/>
      <c r="AA92" s="16"/>
      <c r="AC92"/>
      <c r="AD92" s="2"/>
    </row>
    <row r="93" spans="9:30" ht="12.75" x14ac:dyDescent="0.2">
      <c r="I93" s="5"/>
      <c r="P93" s="5"/>
      <c r="Q93" s="5"/>
      <c r="R93" s="5"/>
      <c r="S93" s="5"/>
      <c r="T93" s="5"/>
      <c r="U93" s="5"/>
      <c r="V93" s="5"/>
      <c r="W93" s="5"/>
      <c r="X93" s="15"/>
      <c r="Y93" s="15"/>
      <c r="Z93" s="15"/>
      <c r="AA93" s="16"/>
      <c r="AC93"/>
      <c r="AD93" s="2"/>
    </row>
    <row r="94" spans="9:30" ht="12.75" x14ac:dyDescent="0.2">
      <c r="I94" s="5"/>
      <c r="P94" s="5"/>
      <c r="Q94" s="5"/>
      <c r="R94" s="5"/>
      <c r="S94" s="5"/>
      <c r="T94" s="5"/>
      <c r="U94" s="5"/>
      <c r="V94" s="5"/>
      <c r="W94" s="5"/>
      <c r="X94" s="15"/>
      <c r="Y94" s="15"/>
      <c r="Z94" s="15"/>
      <c r="AA94" s="16"/>
      <c r="AC94"/>
      <c r="AD94" s="2"/>
    </row>
    <row r="95" spans="9:30" x14ac:dyDescent="0.2">
      <c r="I95" s="9"/>
      <c r="P95" s="9"/>
      <c r="Q95" s="9"/>
      <c r="R95" s="9"/>
      <c r="S95" s="9"/>
      <c r="T95" s="9"/>
      <c r="U95" s="9"/>
      <c r="V95" s="5"/>
      <c r="W95" s="5"/>
      <c r="X95" s="15"/>
      <c r="Y95" s="15"/>
      <c r="Z95" s="15"/>
      <c r="AA95" s="16"/>
    </row>
    <row r="96" spans="9:30" x14ac:dyDescent="0.2">
      <c r="I96" s="9"/>
      <c r="P96" s="9"/>
      <c r="Q96" s="9"/>
      <c r="R96" s="9"/>
      <c r="S96" s="9"/>
      <c r="T96" s="9"/>
      <c r="U96" s="9"/>
      <c r="V96" s="9"/>
      <c r="W96" s="9"/>
    </row>
  </sheetData>
  <mergeCells count="7">
    <mergeCell ref="C2:H2"/>
    <mergeCell ref="Q24:W25"/>
    <mergeCell ref="J3:O3"/>
    <mergeCell ref="Q3:V3"/>
    <mergeCell ref="D13:H13"/>
    <mergeCell ref="C11:H12"/>
    <mergeCell ref="C3:H3"/>
  </mergeCells>
  <phoneticPr fontId="2" type="noConversion"/>
  <printOptions horizontalCentered="1"/>
  <pageMargins left="0.19685039370078741" right="0.19685039370078741" top="0.59055118110236227" bottom="0.59055118110236227" header="0.31496062992125984" footer="0.31496062992125984"/>
  <pageSetup paperSize="9" scale="74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fitToPage="1"/>
  </sheetPr>
  <dimension ref="B2:AE96"/>
  <sheetViews>
    <sheetView zoomScale="85" zoomScaleNormal="85" workbookViewId="0">
      <selection activeCell="E28" sqref="E28"/>
    </sheetView>
  </sheetViews>
  <sheetFormatPr defaultColWidth="9.140625" defaultRowHeight="12" x14ac:dyDescent="0.2"/>
  <cols>
    <col min="1" max="1" width="2.42578125" style="1" customWidth="1"/>
    <col min="2" max="2" width="2.5703125" style="1" customWidth="1"/>
    <col min="3" max="3" width="14.5703125" style="1" customWidth="1"/>
    <col min="4" max="4" width="10" style="1" bestFit="1" customWidth="1"/>
    <col min="5" max="5" width="10.85546875" style="1" bestFit="1" customWidth="1"/>
    <col min="6" max="6" width="10" style="1" bestFit="1" customWidth="1"/>
    <col min="7" max="8" width="10" style="1" customWidth="1"/>
    <col min="9" max="9" width="4.140625" style="1" customWidth="1"/>
    <col min="10" max="15" width="8.7109375" style="1" customWidth="1"/>
    <col min="16" max="16" width="2.5703125" style="1" customWidth="1"/>
    <col min="17" max="17" width="18.28515625" style="1" customWidth="1"/>
    <col min="18" max="22" width="9.140625" style="1"/>
    <col min="23" max="23" width="3.5703125" style="1" customWidth="1"/>
    <col min="24" max="24" width="15.85546875" style="14" bestFit="1" customWidth="1"/>
    <col min="25" max="26" width="6.5703125" style="14" bestFit="1" customWidth="1"/>
    <col min="27" max="27" width="7.85546875" style="14" bestFit="1" customWidth="1"/>
    <col min="28" max="28" width="8" style="14" bestFit="1" customWidth="1"/>
    <col min="29" max="16384" width="9.140625" style="1"/>
  </cols>
  <sheetData>
    <row r="2" spans="2:31" x14ac:dyDescent="0.2">
      <c r="C2" s="65" t="s">
        <v>23</v>
      </c>
      <c r="D2" s="65"/>
      <c r="E2" s="65"/>
      <c r="F2" s="65"/>
      <c r="G2" s="65"/>
      <c r="H2" s="65"/>
    </row>
    <row r="3" spans="2:31" ht="29.25" customHeight="1" x14ac:dyDescent="0.2">
      <c r="C3" s="65" t="s">
        <v>21</v>
      </c>
      <c r="D3" s="65"/>
      <c r="E3" s="65"/>
      <c r="F3" s="65"/>
      <c r="G3" s="65"/>
      <c r="H3" s="65"/>
      <c r="I3" s="27"/>
      <c r="J3" s="65" t="s">
        <v>18</v>
      </c>
      <c r="K3" s="65"/>
      <c r="L3" s="65"/>
      <c r="M3" s="65"/>
      <c r="N3" s="65"/>
      <c r="O3" s="65"/>
      <c r="P3" s="27"/>
      <c r="Q3" s="65" t="s">
        <v>20</v>
      </c>
      <c r="R3" s="65"/>
      <c r="S3" s="65"/>
      <c r="T3" s="65"/>
      <c r="U3" s="65"/>
      <c r="V3" s="65"/>
      <c r="W3" s="17"/>
    </row>
    <row r="4" spans="2:31" s="3" customFormat="1" ht="41.25" customHeight="1" x14ac:dyDescent="0.2">
      <c r="B4" s="1"/>
      <c r="D4" s="38" t="s">
        <v>7</v>
      </c>
      <c r="E4" s="38" t="s">
        <v>5</v>
      </c>
      <c r="F4" s="38" t="s">
        <v>6</v>
      </c>
      <c r="G4" s="38" t="s">
        <v>15</v>
      </c>
      <c r="H4" s="38" t="s">
        <v>14</v>
      </c>
      <c r="I4" s="1"/>
      <c r="J4" s="30" t="s">
        <v>11</v>
      </c>
      <c r="K4" s="38" t="s">
        <v>7</v>
      </c>
      <c r="L4" s="38" t="s">
        <v>5</v>
      </c>
      <c r="M4" s="38" t="s">
        <v>6</v>
      </c>
      <c r="N4" s="38" t="s">
        <v>15</v>
      </c>
      <c r="O4" s="38" t="s">
        <v>14</v>
      </c>
      <c r="P4" s="1"/>
      <c r="V4" s="1"/>
      <c r="W4" s="1"/>
    </row>
    <row r="5" spans="2:31" ht="12.75" x14ac:dyDescent="0.2">
      <c r="C5" s="40" t="s">
        <v>12</v>
      </c>
      <c r="D5" s="39">
        <f>MAX(K5:K35)</f>
        <v>13464</v>
      </c>
      <c r="E5" s="39">
        <f t="shared" ref="E5:H5" si="0">MAX(L5:L35)</f>
        <v>6621.3144499999999</v>
      </c>
      <c r="F5" s="39">
        <f t="shared" si="0"/>
        <v>10410</v>
      </c>
      <c r="G5" s="39">
        <f t="shared" si="0"/>
        <v>564</v>
      </c>
      <c r="H5" s="39">
        <f t="shared" si="0"/>
        <v>8538</v>
      </c>
      <c r="I5" s="1">
        <v>1</v>
      </c>
      <c r="J5" s="42">
        <v>1</v>
      </c>
      <c r="K5" s="34">
        <f>IF([1]Period_2!Q3="", NA(), [1]Period_2!Q3)</f>
        <v>13464</v>
      </c>
      <c r="L5" s="32">
        <f>IF([1]Period_2!R3="", NA(), [1]Period_2!R3)</f>
        <v>6621.3144499999999</v>
      </c>
      <c r="M5" s="32">
        <f>IF([1]Period_2!S3="", NA(), [1]Period_2!S3)</f>
        <v>10410</v>
      </c>
      <c r="N5" s="32">
        <f>IF([1]Period_2!T3="", NA(), [1]Period_2!T3)</f>
        <v>564</v>
      </c>
      <c r="O5" s="33">
        <f>IF([1]Period_2!V3="", NA(), [1]Period_2!V3)</f>
        <v>8538</v>
      </c>
      <c r="AC5"/>
      <c r="AD5" s="2"/>
      <c r="AE5" s="6"/>
    </row>
    <row r="6" spans="2:31" ht="12.75" x14ac:dyDescent="0.2">
      <c r="B6" s="41"/>
      <c r="C6" s="40" t="s">
        <v>13</v>
      </c>
      <c r="D6" s="39">
        <f>-MIN(K5:K35)</f>
        <v>27473</v>
      </c>
      <c r="E6" s="39">
        <f t="shared" ref="E6:H6" si="1">-MIN(L5:L35)</f>
        <v>10262.878919999999</v>
      </c>
      <c r="F6" s="39">
        <f t="shared" si="1"/>
        <v>8901</v>
      </c>
      <c r="G6" s="39">
        <f t="shared" si="1"/>
        <v>14708</v>
      </c>
      <c r="H6" s="39">
        <f t="shared" si="1"/>
        <v>14142</v>
      </c>
      <c r="I6" s="1">
        <v>2</v>
      </c>
      <c r="J6" s="43">
        <v>1</v>
      </c>
      <c r="K6" s="34">
        <f>IF([1]Period_2!Q4="", NA(), [1]Period_2!Q4)</f>
        <v>9174</v>
      </c>
      <c r="L6" s="18">
        <f>IF([1]Period_2!R4="", NA(), [1]Period_2!R4)</f>
        <v>4989.1249900000003</v>
      </c>
      <c r="M6" s="18">
        <f>IF([1]Period_2!S4="", NA(), [1]Period_2!S4)</f>
        <v>5615</v>
      </c>
      <c r="N6" s="18">
        <f>IF([1]Period_2!T4="", NA(), [1]Period_2!T4)</f>
        <v>137</v>
      </c>
      <c r="O6" s="35">
        <f>IF([1]Period_2!V4="", NA(), [1]Period_2!V4)</f>
        <v>5481</v>
      </c>
      <c r="AC6"/>
      <c r="AD6" s="2"/>
    </row>
    <row r="7" spans="2:31" ht="12.75" x14ac:dyDescent="0.2">
      <c r="I7" s="1">
        <v>3</v>
      </c>
      <c r="J7" s="43">
        <v>1</v>
      </c>
      <c r="K7" s="34">
        <f>IF([1]Period_2!Q5="", NA(), [1]Period_2!Q5)</f>
        <v>7892</v>
      </c>
      <c r="L7" s="18">
        <f>IF([1]Period_2!R5="", NA(), [1]Period_2!R5)</f>
        <v>4107.0001400000001</v>
      </c>
      <c r="M7" s="18">
        <f>IF([1]Period_2!S5="", NA(), [1]Period_2!S5)</f>
        <v>3949</v>
      </c>
      <c r="N7" s="18">
        <f>IF([1]Period_2!T5="", NA(), [1]Period_2!T5)</f>
        <v>101</v>
      </c>
      <c r="O7" s="35">
        <f>IF([1]Period_2!V5="", NA(), [1]Period_2!V5)</f>
        <v>5009</v>
      </c>
      <c r="W7" s="5"/>
      <c r="AC7"/>
      <c r="AD7" s="2"/>
    </row>
    <row r="8" spans="2:31" ht="12.75" x14ac:dyDescent="0.2">
      <c r="I8" s="1">
        <v>4</v>
      </c>
      <c r="J8" s="43">
        <v>1</v>
      </c>
      <c r="K8" s="34">
        <f>IF([1]Period_2!Q6="", NA(), [1]Period_2!Q6)</f>
        <v>6651</v>
      </c>
      <c r="L8" s="18">
        <f>IF([1]Period_2!R6="", NA(), [1]Period_2!R6)</f>
        <v>3662.0097500000002</v>
      </c>
      <c r="M8" s="18">
        <f>IF([1]Period_2!S6="", NA(), [1]Period_2!S6)</f>
        <v>3294</v>
      </c>
      <c r="N8" s="18">
        <f>IF([1]Period_2!T6="", NA(), [1]Period_2!T6)</f>
        <v>86</v>
      </c>
      <c r="O8" s="35">
        <f>IF([1]Period_2!V6="", NA(), [1]Period_2!V6)</f>
        <v>4360</v>
      </c>
      <c r="W8" s="5"/>
      <c r="AC8"/>
      <c r="AD8" s="2"/>
    </row>
    <row r="9" spans="2:31" ht="12.75" x14ac:dyDescent="0.2">
      <c r="I9" s="1">
        <v>5</v>
      </c>
      <c r="J9" s="43">
        <v>1</v>
      </c>
      <c r="K9" s="34">
        <f>IF([1]Period_2!Q7="", NA(), [1]Period_2!Q7)</f>
        <v>6079</v>
      </c>
      <c r="L9" s="18">
        <f>IF([1]Period_2!R7="", NA(), [1]Period_2!R7)</f>
        <v>3224.1972700000001</v>
      </c>
      <c r="M9" s="18">
        <f>IF([1]Period_2!S7="", NA(), [1]Period_2!S7)</f>
        <v>2761</v>
      </c>
      <c r="N9" s="18">
        <f>IF([1]Period_2!T7="", NA(), [1]Period_2!T7)</f>
        <v>80</v>
      </c>
      <c r="O9" s="35">
        <f>IF([1]Period_2!V7="", NA(), [1]Period_2!V7)</f>
        <v>3716</v>
      </c>
      <c r="W9" s="5"/>
      <c r="AC9"/>
      <c r="AD9" s="2"/>
    </row>
    <row r="10" spans="2:31" ht="12.75" x14ac:dyDescent="0.2">
      <c r="I10" s="1">
        <v>6</v>
      </c>
      <c r="J10" s="43">
        <v>1</v>
      </c>
      <c r="K10" s="34">
        <f>IF([1]Period_2!Q8="", NA(), [1]Period_2!Q8)</f>
        <v>5594</v>
      </c>
      <c r="L10" s="18">
        <f>IF([1]Period_2!R8="", NA(), [1]Period_2!R8)</f>
        <v>2870.0009300000002</v>
      </c>
      <c r="M10" s="18">
        <f>IF([1]Period_2!S8="", NA(), [1]Period_2!S8)</f>
        <v>2202</v>
      </c>
      <c r="N10" s="18">
        <f>IF([1]Period_2!T8="", NA(), [1]Period_2!T8)</f>
        <v>78</v>
      </c>
      <c r="O10" s="35">
        <f>IF([1]Period_2!V8="", NA(), [1]Period_2!V8)</f>
        <v>3492</v>
      </c>
      <c r="W10" s="5"/>
      <c r="AC10"/>
      <c r="AD10" s="2"/>
    </row>
    <row r="11" spans="2:31" ht="12.75" customHeight="1" x14ac:dyDescent="0.2">
      <c r="C11" s="65" t="s">
        <v>17</v>
      </c>
      <c r="D11" s="65"/>
      <c r="E11" s="65"/>
      <c r="F11" s="65"/>
      <c r="G11" s="65"/>
      <c r="H11" s="65"/>
      <c r="I11" s="1">
        <v>7</v>
      </c>
      <c r="J11" s="43">
        <v>1</v>
      </c>
      <c r="K11" s="34">
        <f>IF([1]Period_2!Q9="", NA(), [1]Period_2!Q9)</f>
        <v>4956</v>
      </c>
      <c r="L11" s="18">
        <f>IF([1]Period_2!R9="", NA(), [1]Period_2!R9)</f>
        <v>2512.99944</v>
      </c>
      <c r="M11" s="18">
        <f>IF([1]Period_2!S9="", NA(), [1]Period_2!S9)</f>
        <v>1799</v>
      </c>
      <c r="N11" s="18">
        <f>IF([1]Period_2!T9="", NA(), [1]Period_2!T9)</f>
        <v>73</v>
      </c>
      <c r="O11" s="35">
        <f>IF([1]Period_2!V9="", NA(), [1]Period_2!V9)</f>
        <v>3248</v>
      </c>
      <c r="W11" s="5"/>
      <c r="AC11"/>
      <c r="AD11" s="2"/>
    </row>
    <row r="12" spans="2:31" ht="12.75" customHeight="1" x14ac:dyDescent="0.2">
      <c r="C12" s="65"/>
      <c r="D12" s="65"/>
      <c r="E12" s="65"/>
      <c r="F12" s="65"/>
      <c r="G12" s="65"/>
      <c r="H12" s="65"/>
      <c r="I12" s="1">
        <v>8</v>
      </c>
      <c r="J12" s="43">
        <v>1</v>
      </c>
      <c r="K12" s="34">
        <f>IF([1]Period_2!Q10="", NA(), [1]Period_2!Q10)</f>
        <v>3129</v>
      </c>
      <c r="L12" s="18">
        <f>IF([1]Period_2!R10="", NA(), [1]Period_2!R10)</f>
        <v>1998.9788100000001</v>
      </c>
      <c r="M12" s="18">
        <f>IF([1]Period_2!S10="", NA(), [1]Period_2!S10)</f>
        <v>1613</v>
      </c>
      <c r="N12" s="18">
        <f>IF([1]Period_2!T10="", NA(), [1]Period_2!T10)</f>
        <v>68</v>
      </c>
      <c r="O12" s="35">
        <f>IF([1]Period_2!V10="", NA(), [1]Period_2!V10)</f>
        <v>2821</v>
      </c>
      <c r="W12" s="5"/>
      <c r="AC12"/>
      <c r="AD12" s="2"/>
    </row>
    <row r="13" spans="2:31" ht="12.75" x14ac:dyDescent="0.2">
      <c r="C13" s="4"/>
      <c r="D13" s="66" t="s">
        <v>10</v>
      </c>
      <c r="E13" s="67"/>
      <c r="F13" s="67"/>
      <c r="G13" s="67"/>
      <c r="H13" s="67"/>
      <c r="I13" s="1">
        <v>9</v>
      </c>
      <c r="J13" s="43">
        <v>1</v>
      </c>
      <c r="K13" s="34">
        <f>IF([1]Period_2!Q11="", NA(), [1]Period_2!Q11)</f>
        <v>2117</v>
      </c>
      <c r="L13" s="18">
        <f>IF([1]Period_2!R11="", NA(), [1]Period_2!R11)</f>
        <v>1147.0001299999999</v>
      </c>
      <c r="M13" s="18">
        <f>IF([1]Period_2!S11="", NA(), [1]Period_2!S11)</f>
        <v>1457</v>
      </c>
      <c r="N13" s="18">
        <f>IF([1]Period_2!T11="", NA(), [1]Period_2!T11)</f>
        <v>65</v>
      </c>
      <c r="O13" s="35">
        <f>IF([1]Period_2!V11="", NA(), [1]Period_2!V11)</f>
        <v>2469</v>
      </c>
      <c r="W13" s="5"/>
      <c r="AC13"/>
      <c r="AD13" s="2"/>
    </row>
    <row r="14" spans="2:31" ht="12.75" customHeight="1" x14ac:dyDescent="0.2">
      <c r="C14" s="19"/>
      <c r="D14" s="50" t="s">
        <v>7</v>
      </c>
      <c r="E14" s="51" t="s">
        <v>5</v>
      </c>
      <c r="F14" s="51" t="s">
        <v>6</v>
      </c>
      <c r="G14" s="51" t="s">
        <v>15</v>
      </c>
      <c r="H14" s="52" t="s">
        <v>14</v>
      </c>
      <c r="I14" s="1">
        <v>10</v>
      </c>
      <c r="J14" s="43">
        <v>1</v>
      </c>
      <c r="K14" s="34">
        <f>IF([1]Period_2!Q12="", NA(), [1]Period_2!Q12)</f>
        <v>1921</v>
      </c>
      <c r="L14" s="18">
        <f>IF([1]Period_2!R12="", NA(), [1]Period_2!R12)</f>
        <v>742.99630999999999</v>
      </c>
      <c r="M14" s="18">
        <f>IF([1]Period_2!S12="", NA(), [1]Period_2!S12)</f>
        <v>1062</v>
      </c>
      <c r="N14" s="18">
        <f>IF([1]Period_2!T12="", NA(), [1]Period_2!T12)</f>
        <v>63</v>
      </c>
      <c r="O14" s="35">
        <f>IF([1]Period_2!V12="", NA(), [1]Period_2!V12)</f>
        <v>2318</v>
      </c>
      <c r="W14" s="5"/>
      <c r="AC14"/>
      <c r="AD14" s="2"/>
    </row>
    <row r="15" spans="2:31" ht="12.75" customHeight="1" x14ac:dyDescent="0.2">
      <c r="C15" s="57" t="s">
        <v>0</v>
      </c>
      <c r="D15" s="31">
        <f>MAX(K5:K35)</f>
        <v>13464</v>
      </c>
      <c r="E15" s="32">
        <f t="shared" ref="E15:H15" si="2">MAX(L5:L35)</f>
        <v>6621.3144499999999</v>
      </c>
      <c r="F15" s="32">
        <f t="shared" si="2"/>
        <v>10410</v>
      </c>
      <c r="G15" s="32">
        <f t="shared" si="2"/>
        <v>564</v>
      </c>
      <c r="H15" s="33">
        <f t="shared" si="2"/>
        <v>8538</v>
      </c>
      <c r="I15" s="1">
        <v>11</v>
      </c>
      <c r="J15" s="43">
        <v>1</v>
      </c>
      <c r="K15" s="34">
        <f>IF([1]Period_2!Q13="", NA(), [1]Period_2!Q13)</f>
        <v>1009</v>
      </c>
      <c r="L15" s="18">
        <f>IF([1]Period_2!R13="", NA(), [1]Period_2!R13)</f>
        <v>369.99988000000002</v>
      </c>
      <c r="M15" s="18">
        <f>IF([1]Period_2!S13="", NA(), [1]Period_2!S13)</f>
        <v>680</v>
      </c>
      <c r="N15" s="18">
        <f>IF([1]Period_2!T13="", NA(), [1]Period_2!T13)</f>
        <v>61</v>
      </c>
      <c r="O15" s="35">
        <f>IF([1]Period_2!V13="", NA(), [1]Period_2!V13)</f>
        <v>2058</v>
      </c>
      <c r="W15" s="8"/>
      <c r="AC15"/>
      <c r="AD15" s="2"/>
    </row>
    <row r="16" spans="2:31" ht="12.75" x14ac:dyDescent="0.2">
      <c r="C16" s="58">
        <v>0.95</v>
      </c>
      <c r="D16" s="34">
        <f>PERCENTILE(K5:K35, 0.95)</f>
        <v>8533</v>
      </c>
      <c r="E16" s="18">
        <f t="shared" ref="E16:H16" si="3">PERCENTILE(L5:L35, 0.95)</f>
        <v>4548.0625650000002</v>
      </c>
      <c r="F16" s="18">
        <f t="shared" si="3"/>
        <v>4782</v>
      </c>
      <c r="G16" s="18">
        <f t="shared" si="3"/>
        <v>119</v>
      </c>
      <c r="H16" s="35">
        <f t="shared" si="3"/>
        <v>5245</v>
      </c>
      <c r="I16" s="1">
        <v>12</v>
      </c>
      <c r="J16" s="43">
        <v>1</v>
      </c>
      <c r="K16" s="34">
        <f>IF([1]Period_2!Q14="", NA(), [1]Period_2!Q14)</f>
        <v>649</v>
      </c>
      <c r="L16" s="18">
        <f>IF([1]Period_2!R14="", NA(), [1]Period_2!R14)</f>
        <v>11.62354</v>
      </c>
      <c r="M16" s="18">
        <f>IF([1]Period_2!S14="", NA(), [1]Period_2!S14)</f>
        <v>548</v>
      </c>
      <c r="N16" s="18">
        <f>IF([1]Period_2!T14="", NA(), [1]Period_2!T14)</f>
        <v>54</v>
      </c>
      <c r="O16" s="35">
        <f>IF([1]Period_2!V14="", NA(), [1]Period_2!V14)</f>
        <v>1775</v>
      </c>
      <c r="W16" s="8"/>
      <c r="AC16"/>
      <c r="AD16" s="2"/>
    </row>
    <row r="17" spans="2:30" ht="12.75" x14ac:dyDescent="0.2">
      <c r="C17" s="59">
        <v>0.75</v>
      </c>
      <c r="D17" s="34">
        <f>PERCENTILE(K5:K35, 0.75)</f>
        <v>2623</v>
      </c>
      <c r="E17" s="18">
        <f t="shared" ref="E17:H17" si="4">PERCENTILE(L5:L35, 0.75)</f>
        <v>1572.98947</v>
      </c>
      <c r="F17" s="18">
        <f t="shared" si="4"/>
        <v>1535</v>
      </c>
      <c r="G17" s="18">
        <f t="shared" si="4"/>
        <v>66.5</v>
      </c>
      <c r="H17" s="35">
        <f t="shared" si="4"/>
        <v>2645</v>
      </c>
      <c r="I17" s="1">
        <v>13</v>
      </c>
      <c r="J17" s="43">
        <v>1</v>
      </c>
      <c r="K17" s="34">
        <f>IF([1]Period_2!Q15="", NA(), [1]Period_2!Q15)</f>
        <v>-56</v>
      </c>
      <c r="L17" s="18">
        <f>IF([1]Period_2!R15="", NA(), [1]Period_2!R15)</f>
        <v>-330.66572000000002</v>
      </c>
      <c r="M17" s="18">
        <f>IF([1]Period_2!S15="", NA(), [1]Period_2!S15)</f>
        <v>386</v>
      </c>
      <c r="N17" s="18">
        <f>IF([1]Period_2!T15="", NA(), [1]Period_2!T15)</f>
        <v>48</v>
      </c>
      <c r="O17" s="35">
        <f>IF([1]Period_2!V15="", NA(), [1]Period_2!V15)</f>
        <v>1612</v>
      </c>
      <c r="W17" s="5"/>
      <c r="AC17"/>
      <c r="AD17" s="2"/>
    </row>
    <row r="18" spans="2:30" ht="12.75" x14ac:dyDescent="0.2">
      <c r="C18" s="59">
        <v>0.5</v>
      </c>
      <c r="D18" s="34">
        <f>PERCENTILE(K5:K35, 0.5)</f>
        <v>-1860</v>
      </c>
      <c r="E18" s="18">
        <f t="shared" ref="E18:H18" si="5">PERCENTILE(L5:L35, 0.5)</f>
        <v>-849.47461999999996</v>
      </c>
      <c r="F18" s="18">
        <f t="shared" si="5"/>
        <v>-234</v>
      </c>
      <c r="G18" s="18">
        <f t="shared" si="5"/>
        <v>38</v>
      </c>
      <c r="H18" s="35">
        <f t="shared" si="5"/>
        <v>1044</v>
      </c>
      <c r="I18" s="1">
        <v>14</v>
      </c>
      <c r="J18" s="43">
        <v>1</v>
      </c>
      <c r="K18" s="34">
        <f>IF([1]Period_2!Q16="", NA(), [1]Period_2!Q16)</f>
        <v>-882</v>
      </c>
      <c r="L18" s="18">
        <f>IF([1]Period_2!R16="", NA(), [1]Period_2!R16)</f>
        <v>-532.40970000000004</v>
      </c>
      <c r="M18" s="18">
        <f>IF([1]Period_2!S16="", NA(), [1]Period_2!S16)</f>
        <v>70</v>
      </c>
      <c r="N18" s="18">
        <f>IF([1]Period_2!T16="", NA(), [1]Period_2!T16)</f>
        <v>44</v>
      </c>
      <c r="O18" s="35">
        <f>IF([1]Period_2!V16="", NA(), [1]Period_2!V16)</f>
        <v>1343</v>
      </c>
      <c r="W18" s="5"/>
      <c r="AC18"/>
      <c r="AD18" s="2"/>
    </row>
    <row r="19" spans="2:30" ht="12.75" x14ac:dyDescent="0.2">
      <c r="C19" s="59">
        <v>0.25</v>
      </c>
      <c r="D19" s="34">
        <f>PERCENTILE(K5:K35, 0.25)</f>
        <v>-6770</v>
      </c>
      <c r="E19" s="18">
        <f t="shared" ref="E19:H19" si="6">PERCENTILE(L5:L35, 0.25)</f>
        <v>-1700.4344249999999</v>
      </c>
      <c r="F19" s="18">
        <f t="shared" si="6"/>
        <v>-2031.5</v>
      </c>
      <c r="G19" s="18">
        <f t="shared" si="6"/>
        <v>2.5</v>
      </c>
      <c r="H19" s="35">
        <f t="shared" si="6"/>
        <v>-778</v>
      </c>
      <c r="I19" s="1">
        <v>15</v>
      </c>
      <c r="J19" s="43">
        <v>1</v>
      </c>
      <c r="K19" s="34">
        <f>IF([1]Period_2!Q17="", NA(), [1]Period_2!Q17)</f>
        <v>-1339</v>
      </c>
      <c r="L19" s="18">
        <f>IF([1]Period_2!R17="", NA(), [1]Period_2!R17)</f>
        <v>-622.22068999999999</v>
      </c>
      <c r="M19" s="18">
        <f>IF([1]Period_2!S17="", NA(), [1]Period_2!S17)</f>
        <v>-112</v>
      </c>
      <c r="N19" s="18">
        <f>IF([1]Period_2!T17="", NA(), [1]Period_2!T17)</f>
        <v>41</v>
      </c>
      <c r="O19" s="35">
        <f>IF([1]Period_2!V17="", NA(), [1]Period_2!V17)</f>
        <v>1166</v>
      </c>
      <c r="P19" s="4"/>
      <c r="W19" s="5"/>
      <c r="AC19"/>
      <c r="AD19" s="2"/>
    </row>
    <row r="20" spans="2:30" ht="12.75" x14ac:dyDescent="0.2">
      <c r="C20" s="58">
        <v>0.05</v>
      </c>
      <c r="D20" s="34">
        <f>PERCENTILE(K5:K35, 0.05)</f>
        <v>-13996</v>
      </c>
      <c r="E20" s="18">
        <f t="shared" ref="E20:H20" si="7">PERCENTILE(L5:L35, 0.05)</f>
        <v>-3330.3054299999999</v>
      </c>
      <c r="F20" s="18">
        <f t="shared" si="7"/>
        <v>-4496.5</v>
      </c>
      <c r="G20" s="18">
        <f t="shared" si="7"/>
        <v>-2275.5</v>
      </c>
      <c r="H20" s="35">
        <f t="shared" si="7"/>
        <v>-3088</v>
      </c>
      <c r="I20" s="1">
        <v>16</v>
      </c>
      <c r="J20" s="43">
        <v>1</v>
      </c>
      <c r="K20" s="34">
        <f>IF([1]Period_2!Q18="", NA(), [1]Period_2!Q18)</f>
        <v>-1860</v>
      </c>
      <c r="L20" s="18">
        <f>IF([1]Period_2!R18="", NA(), [1]Period_2!R18)</f>
        <v>-849.47461999999996</v>
      </c>
      <c r="M20" s="18">
        <f>IF([1]Period_2!S18="", NA(), [1]Period_2!S18)</f>
        <v>-234</v>
      </c>
      <c r="N20" s="18">
        <f>IF([1]Period_2!T18="", NA(), [1]Period_2!T18)</f>
        <v>38</v>
      </c>
      <c r="O20" s="35">
        <f>IF([1]Period_2!V18="", NA(), [1]Period_2!V18)</f>
        <v>1044</v>
      </c>
      <c r="P20" s="4"/>
      <c r="W20" s="5"/>
      <c r="AC20"/>
      <c r="AD20" s="2"/>
    </row>
    <row r="21" spans="2:30" ht="12.75" x14ac:dyDescent="0.2">
      <c r="C21" s="60" t="s">
        <v>3</v>
      </c>
      <c r="D21" s="36">
        <f>MIN(K5:K35)</f>
        <v>-27473</v>
      </c>
      <c r="E21" s="23">
        <f t="shared" ref="E21:H21" si="8">MIN(L5:L35)</f>
        <v>-10262.878919999999</v>
      </c>
      <c r="F21" s="23">
        <f t="shared" si="8"/>
        <v>-8901</v>
      </c>
      <c r="G21" s="23">
        <f t="shared" si="8"/>
        <v>-14708</v>
      </c>
      <c r="H21" s="37">
        <f t="shared" si="8"/>
        <v>-14142</v>
      </c>
      <c r="I21" s="1">
        <v>17</v>
      </c>
      <c r="J21" s="43">
        <v>1</v>
      </c>
      <c r="K21" s="34">
        <f>IF([1]Period_2!Q19="", NA(), [1]Period_2!Q19)</f>
        <v>-2338</v>
      </c>
      <c r="L21" s="18">
        <f>IF([1]Period_2!R19="", NA(), [1]Period_2!R19)</f>
        <v>-890.82083999999998</v>
      </c>
      <c r="M21" s="18">
        <f>IF([1]Period_2!S19="", NA(), [1]Period_2!S19)</f>
        <v>-514</v>
      </c>
      <c r="N21" s="18">
        <f>IF([1]Period_2!T19="", NA(), [1]Period_2!T19)</f>
        <v>34</v>
      </c>
      <c r="O21" s="35">
        <f>IF([1]Period_2!V19="", NA(), [1]Period_2!V19)</f>
        <v>830</v>
      </c>
      <c r="P21" s="4"/>
      <c r="W21" s="5"/>
      <c r="AC21"/>
      <c r="AD21" s="2"/>
    </row>
    <row r="22" spans="2:30" ht="12.75" x14ac:dyDescent="0.2">
      <c r="C22" s="61" t="s">
        <v>1</v>
      </c>
      <c r="D22" s="31">
        <f>AVERAGE(K5:K35)</f>
        <v>-2228.8064516129034</v>
      </c>
      <c r="E22" s="32">
        <f>AVERAGE(L5:L35)</f>
        <v>-238.60769387096772</v>
      </c>
      <c r="F22" s="32">
        <f>AVERAGE(M5:M35)</f>
        <v>-184.96774193548387</v>
      </c>
      <c r="G22" s="32">
        <f>AVERAGE(N5:N35)</f>
        <v>-591.29032258064512</v>
      </c>
      <c r="H22" s="33">
        <f>AVERAGE(O5:O35)</f>
        <v>747.19354838709683</v>
      </c>
      <c r="I22" s="1">
        <v>18</v>
      </c>
      <c r="J22" s="43">
        <v>1</v>
      </c>
      <c r="K22" s="34">
        <f>IF([1]Period_2!Q20="", NA(), [1]Period_2!Q20)</f>
        <v>-2563</v>
      </c>
      <c r="L22" s="18">
        <f>IF([1]Period_2!R20="", NA(), [1]Period_2!R20)</f>
        <v>-1115.7385200000001</v>
      </c>
      <c r="M22" s="18">
        <f>IF([1]Period_2!S20="", NA(), [1]Period_2!S20)</f>
        <v>-785</v>
      </c>
      <c r="N22" s="18">
        <f>IF([1]Period_2!T20="", NA(), [1]Period_2!T20)</f>
        <v>29</v>
      </c>
      <c r="O22" s="35">
        <f>IF([1]Period_2!V20="", NA(), [1]Period_2!V20)</f>
        <v>625</v>
      </c>
      <c r="P22" s="4"/>
      <c r="W22" s="5"/>
      <c r="AC22"/>
      <c r="AD22" s="2"/>
    </row>
    <row r="23" spans="2:30" ht="12.75" x14ac:dyDescent="0.2">
      <c r="C23" s="24" t="s">
        <v>4</v>
      </c>
      <c r="D23" s="34">
        <f>STDEV(K5:K35)</f>
        <v>8186.3623318270602</v>
      </c>
      <c r="E23" s="18">
        <f>STDEV(L5:L35)</f>
        <v>3138.9131377500826</v>
      </c>
      <c r="F23" s="18">
        <f>STDEV(M5:M35)</f>
        <v>3482.6976946410468</v>
      </c>
      <c r="G23" s="18">
        <f>STDEV(N5:N35)</f>
        <v>2692.9861640138242</v>
      </c>
      <c r="H23" s="35">
        <f>STDEV(O5:O35)</f>
        <v>3805.314051160165</v>
      </c>
      <c r="I23" s="1">
        <v>19</v>
      </c>
      <c r="J23" s="43">
        <v>1</v>
      </c>
      <c r="K23" s="34">
        <f>IF([1]Period_2!Q21="", NA(), [1]Period_2!Q21)</f>
        <v>-3112</v>
      </c>
      <c r="L23" s="18">
        <f>IF([1]Period_2!R21="", NA(), [1]Period_2!R21)</f>
        <v>-1225.81005</v>
      </c>
      <c r="M23" s="18">
        <f>IF([1]Period_2!S21="", NA(), [1]Period_2!S21)</f>
        <v>-1105</v>
      </c>
      <c r="N23" s="18">
        <f>IF([1]Period_2!T21="", NA(), [1]Period_2!T21)</f>
        <v>21</v>
      </c>
      <c r="O23" s="35">
        <f>IF([1]Period_2!V21="", NA(), [1]Period_2!V21)</f>
        <v>518</v>
      </c>
      <c r="P23" s="4"/>
      <c r="Q23" s="45"/>
      <c r="R23" s="4"/>
      <c r="S23" s="4"/>
      <c r="T23" s="4"/>
      <c r="U23" s="4"/>
      <c r="W23" s="5"/>
      <c r="X23" s="15"/>
      <c r="Y23" s="15"/>
      <c r="Z23" s="15"/>
      <c r="AA23" s="16"/>
      <c r="AC23"/>
      <c r="AD23" s="2"/>
    </row>
    <row r="24" spans="2:30" ht="12.75" customHeight="1" x14ac:dyDescent="0.2">
      <c r="C24" s="25" t="s">
        <v>8</v>
      </c>
      <c r="D24" s="53">
        <f>COUNTIF(K$5:K$35,"&gt;=0")/COUNTA(K$5:K$35)</f>
        <v>0.38709677419354838</v>
      </c>
      <c r="E24" s="46">
        <f t="shared" ref="E24:H24" si="9">COUNTIF(L$5:L$35,"&gt;=0")/COUNTA(L$5:L$35)</f>
        <v>0.38709677419354838</v>
      </c>
      <c r="F24" s="46">
        <f t="shared" si="9"/>
        <v>0.45161290322580644</v>
      </c>
      <c r="G24" s="46">
        <f t="shared" si="9"/>
        <v>0.74193548387096775</v>
      </c>
      <c r="H24" s="47">
        <f t="shared" si="9"/>
        <v>0.64516129032258063</v>
      </c>
      <c r="I24" s="1">
        <v>20</v>
      </c>
      <c r="J24" s="43">
        <v>1</v>
      </c>
      <c r="K24" s="34">
        <f>IF([1]Period_2!Q22="", NA(), [1]Period_2!Q22)</f>
        <v>-3558</v>
      </c>
      <c r="L24" s="18">
        <f>IF([1]Period_2!R22="", NA(), [1]Period_2!R22)</f>
        <v>-1342.97677</v>
      </c>
      <c r="M24" s="18">
        <f>IF([1]Period_2!S22="", NA(), [1]Period_2!S22)</f>
        <v>-1340</v>
      </c>
      <c r="N24" s="18">
        <f>IF([1]Period_2!T22="", NA(), [1]Period_2!T22)</f>
        <v>20</v>
      </c>
      <c r="O24" s="35">
        <f>IF([1]Period_2!V22="", NA(), [1]Period_2!V22)</f>
        <v>136</v>
      </c>
      <c r="P24" s="4"/>
      <c r="Q24" s="65" t="s">
        <v>19</v>
      </c>
      <c r="R24" s="65"/>
      <c r="S24" s="65"/>
      <c r="T24" s="65"/>
      <c r="U24" s="65"/>
      <c r="V24" s="65"/>
      <c r="W24" s="65"/>
      <c r="X24" s="15"/>
      <c r="Y24" s="15"/>
      <c r="Z24" s="15"/>
      <c r="AA24" s="16"/>
      <c r="AC24"/>
      <c r="AD24" s="2"/>
    </row>
    <row r="25" spans="2:30" ht="12.75" customHeight="1" x14ac:dyDescent="0.2">
      <c r="C25" s="26" t="s">
        <v>9</v>
      </c>
      <c r="D25" s="54">
        <f>1-D24</f>
        <v>0.61290322580645162</v>
      </c>
      <c r="E25" s="48">
        <f>1-E24</f>
        <v>0.61290322580645162</v>
      </c>
      <c r="F25" s="48">
        <f>1-F24</f>
        <v>0.54838709677419351</v>
      </c>
      <c r="G25" s="48">
        <f>1-G24</f>
        <v>0.25806451612903225</v>
      </c>
      <c r="H25" s="49">
        <f>1-H24</f>
        <v>0.35483870967741937</v>
      </c>
      <c r="I25" s="1">
        <v>21</v>
      </c>
      <c r="J25" s="43">
        <v>1</v>
      </c>
      <c r="K25" s="34">
        <f>IF([1]Period_2!Q23="", NA(), [1]Period_2!Q23)</f>
        <v>-4365</v>
      </c>
      <c r="L25" s="18">
        <f>IF([1]Period_2!R23="", NA(), [1]Period_2!R23)</f>
        <v>-1434.1989799999999</v>
      </c>
      <c r="M25" s="18">
        <f>IF([1]Period_2!S23="", NA(), [1]Period_2!S23)</f>
        <v>-1498</v>
      </c>
      <c r="N25" s="18">
        <f>IF([1]Period_2!T23="", NA(), [1]Period_2!T23)</f>
        <v>17</v>
      </c>
      <c r="O25" s="35">
        <f>IF([1]Period_2!V23="", NA(), [1]Period_2!V23)</f>
        <v>-252</v>
      </c>
      <c r="P25" s="4"/>
      <c r="Q25" s="65"/>
      <c r="R25" s="65"/>
      <c r="S25" s="65"/>
      <c r="T25" s="65"/>
      <c r="U25" s="65"/>
      <c r="V25" s="65"/>
      <c r="W25" s="65"/>
      <c r="X25" s="15"/>
      <c r="Y25" s="15"/>
      <c r="Z25" s="15"/>
      <c r="AA25" s="16"/>
      <c r="AC25"/>
      <c r="AD25" s="2"/>
    </row>
    <row r="26" spans="2:30" ht="12.75" x14ac:dyDescent="0.2">
      <c r="C26" s="55" t="s">
        <v>2</v>
      </c>
      <c r="D26" s="56">
        <f>MEDIAN(K5:K35)</f>
        <v>-1860</v>
      </c>
      <c r="E26" s="56">
        <f>MEDIAN(L5:L35)</f>
        <v>-849.47461999999996</v>
      </c>
      <c r="F26" s="56">
        <f>MEDIAN(M5:M35)</f>
        <v>-234</v>
      </c>
      <c r="G26" s="56">
        <f>MEDIAN(N5:N35)</f>
        <v>38</v>
      </c>
      <c r="H26" s="56">
        <f>MEDIAN(O5:O35)</f>
        <v>1044</v>
      </c>
      <c r="I26" s="1">
        <v>22</v>
      </c>
      <c r="J26" s="43">
        <v>1</v>
      </c>
      <c r="K26" s="34">
        <f>IF([1]Period_2!Q24="", NA(), [1]Period_2!Q24)</f>
        <v>-5551</v>
      </c>
      <c r="L26" s="18">
        <f>IF([1]Period_2!R24="", NA(), [1]Period_2!R24)</f>
        <v>-1531.1660300000001</v>
      </c>
      <c r="M26" s="18">
        <f>IF([1]Period_2!S24="", NA(), [1]Period_2!S24)</f>
        <v>-1747</v>
      </c>
      <c r="N26" s="18">
        <f>IF([1]Period_2!T24="", NA(), [1]Period_2!T24)</f>
        <v>11</v>
      </c>
      <c r="O26" s="35">
        <f>IF([1]Period_2!V24="", NA(), [1]Period_2!V24)</f>
        <v>-525</v>
      </c>
      <c r="P26" s="4"/>
      <c r="Q26" s="4"/>
      <c r="R26" s="4"/>
      <c r="S26" s="4"/>
      <c r="T26" s="4"/>
      <c r="U26" s="4"/>
      <c r="V26" s="5"/>
      <c r="W26" s="5"/>
      <c r="X26" s="15"/>
      <c r="Y26" s="15"/>
      <c r="Z26" s="15"/>
      <c r="AA26" s="16"/>
      <c r="AC26"/>
      <c r="AD26" s="2"/>
    </row>
    <row r="27" spans="2:30" ht="12.75" x14ac:dyDescent="0.2">
      <c r="I27" s="1">
        <v>23</v>
      </c>
      <c r="J27" s="43">
        <v>1</v>
      </c>
      <c r="K27" s="34">
        <f>IF([1]Period_2!Q25="", NA(), [1]Period_2!Q25)</f>
        <v>-6452</v>
      </c>
      <c r="L27" s="18">
        <f>IF([1]Period_2!R25="", NA(), [1]Period_2!R25)</f>
        <v>-1673.99972</v>
      </c>
      <c r="M27" s="18">
        <f>IF([1]Period_2!S25="", NA(), [1]Period_2!S25)</f>
        <v>-1891</v>
      </c>
      <c r="N27" s="18">
        <f>IF([1]Period_2!T25="", NA(), [1]Period_2!T25)</f>
        <v>7</v>
      </c>
      <c r="O27" s="35">
        <f>IF([1]Period_2!V25="", NA(), [1]Period_2!V25)</f>
        <v>-642</v>
      </c>
      <c r="P27" s="4"/>
      <c r="Q27" s="4"/>
      <c r="R27" s="4"/>
      <c r="S27" s="4"/>
      <c r="T27" s="4"/>
      <c r="U27" s="4"/>
      <c r="V27" s="5"/>
      <c r="W27" s="5"/>
      <c r="X27" s="15"/>
      <c r="Y27" s="15"/>
      <c r="Z27" s="15"/>
      <c r="AA27" s="16"/>
      <c r="AC27"/>
      <c r="AD27" s="2"/>
    </row>
    <row r="28" spans="2:30" ht="12.75" x14ac:dyDescent="0.2">
      <c r="C28" s="9"/>
      <c r="D28" s="9"/>
      <c r="E28" s="9"/>
      <c r="F28" s="9"/>
      <c r="G28" s="9"/>
      <c r="H28" s="9"/>
      <c r="I28" s="1">
        <v>24</v>
      </c>
      <c r="J28" s="43">
        <v>1</v>
      </c>
      <c r="K28" s="34">
        <f>IF([1]Period_2!Q26="", NA(), [1]Period_2!Q26)</f>
        <v>-7088</v>
      </c>
      <c r="L28" s="18">
        <f>IF([1]Period_2!R26="", NA(), [1]Period_2!R26)</f>
        <v>-1726.86913</v>
      </c>
      <c r="M28" s="18">
        <f>IF([1]Period_2!S26="", NA(), [1]Period_2!S26)</f>
        <v>-2172</v>
      </c>
      <c r="N28" s="18">
        <f>IF([1]Period_2!T26="", NA(), [1]Period_2!T26)</f>
        <v>-2</v>
      </c>
      <c r="O28" s="35">
        <f>IF([1]Period_2!V26="", NA(), [1]Period_2!V26)</f>
        <v>-914</v>
      </c>
      <c r="P28" s="4"/>
      <c r="X28" s="15"/>
      <c r="Y28" s="15"/>
      <c r="Z28" s="15"/>
      <c r="AA28" s="16"/>
      <c r="AC28"/>
      <c r="AD28" s="2"/>
    </row>
    <row r="29" spans="2:30" ht="12.75" x14ac:dyDescent="0.2">
      <c r="B29" s="41"/>
      <c r="C29" s="41"/>
      <c r="I29" s="1">
        <v>25</v>
      </c>
      <c r="J29" s="43">
        <v>1</v>
      </c>
      <c r="K29" s="34">
        <f>IF([1]Period_2!Q27="", NA(), [1]Period_2!Q27)</f>
        <v>-7547</v>
      </c>
      <c r="L29" s="18">
        <f>IF([1]Period_2!R27="", NA(), [1]Period_2!R27)</f>
        <v>-1886.35743</v>
      </c>
      <c r="M29" s="18">
        <f>IF([1]Period_2!S27="", NA(), [1]Period_2!S27)</f>
        <v>-2419</v>
      </c>
      <c r="N29" s="18">
        <f>IF([1]Period_2!T27="", NA(), [1]Period_2!T27)</f>
        <v>-10</v>
      </c>
      <c r="O29" s="35">
        <f>IF([1]Period_2!V27="", NA(), [1]Period_2!V27)</f>
        <v>-1129</v>
      </c>
      <c r="P29" s="4"/>
      <c r="Q29" s="4"/>
      <c r="R29" s="4"/>
      <c r="S29" s="4"/>
      <c r="T29" s="4"/>
      <c r="U29" s="4"/>
      <c r="V29" s="5"/>
      <c r="W29" s="5"/>
      <c r="X29" s="15"/>
      <c r="Y29" s="15"/>
      <c r="Z29" s="15"/>
      <c r="AA29" s="16"/>
      <c r="AC29"/>
      <c r="AD29" s="2"/>
    </row>
    <row r="30" spans="2:30" ht="12.75" x14ac:dyDescent="0.2">
      <c r="B30" s="41"/>
      <c r="C30" s="41"/>
      <c r="I30" s="1">
        <v>26</v>
      </c>
      <c r="J30" s="43">
        <v>1</v>
      </c>
      <c r="K30" s="34">
        <f>IF([1]Period_2!Q28="", NA(), [1]Period_2!Q28)</f>
        <v>-8989</v>
      </c>
      <c r="L30" s="18">
        <f>IF([1]Period_2!R28="", NA(), [1]Period_2!R28)</f>
        <v>-2232.68219</v>
      </c>
      <c r="M30" s="18">
        <f>IF([1]Period_2!S28="", NA(), [1]Period_2!S28)</f>
        <v>-2752</v>
      </c>
      <c r="N30" s="18">
        <f>IF([1]Period_2!T28="", NA(), [1]Period_2!T28)</f>
        <v>-96</v>
      </c>
      <c r="O30" s="35">
        <f>IF([1]Period_2!V28="", NA(), [1]Period_2!V28)</f>
        <v>-1559</v>
      </c>
      <c r="P30" s="4"/>
      <c r="Q30" s="4"/>
      <c r="R30" s="4"/>
      <c r="S30" s="4"/>
      <c r="T30" s="4"/>
      <c r="U30" s="4"/>
      <c r="V30" s="5"/>
      <c r="W30" s="5"/>
      <c r="X30" s="15"/>
      <c r="Y30" s="15"/>
      <c r="Z30" s="15"/>
      <c r="AA30" s="16"/>
      <c r="AC30"/>
      <c r="AD30" s="2"/>
    </row>
    <row r="31" spans="2:30" ht="12.75" x14ac:dyDescent="0.2">
      <c r="B31" s="41"/>
      <c r="C31" s="41"/>
      <c r="I31" s="1">
        <v>27</v>
      </c>
      <c r="J31" s="43">
        <v>1</v>
      </c>
      <c r="K31" s="34">
        <f>IF([1]Period_2!Q29="", NA(), [1]Period_2!Q29)</f>
        <v>-9723</v>
      </c>
      <c r="L31" s="18">
        <f>IF([1]Period_2!R29="", NA(), [1]Period_2!R29)</f>
        <v>-2487.2885299999998</v>
      </c>
      <c r="M31" s="18">
        <f>IF([1]Period_2!S29="", NA(), [1]Period_2!S29)</f>
        <v>-3324</v>
      </c>
      <c r="N31" s="18">
        <f>IF([1]Period_2!T29="", NA(), [1]Period_2!T29)</f>
        <v>-163</v>
      </c>
      <c r="O31" s="35">
        <f>IF([1]Period_2!V29="", NA(), [1]Period_2!V29)</f>
        <v>-1813</v>
      </c>
      <c r="P31" s="4"/>
      <c r="Q31" s="4"/>
      <c r="R31" s="4"/>
      <c r="S31" s="4"/>
      <c r="T31" s="4"/>
      <c r="U31" s="4"/>
      <c r="V31" s="5"/>
      <c r="W31" s="5"/>
      <c r="X31" s="15"/>
      <c r="Y31" s="15"/>
      <c r="Z31" s="15"/>
      <c r="AA31" s="16"/>
      <c r="AC31"/>
      <c r="AD31" s="2"/>
    </row>
    <row r="32" spans="2:30" ht="12.75" x14ac:dyDescent="0.2">
      <c r="B32" s="41"/>
      <c r="C32" s="41"/>
      <c r="I32" s="1">
        <v>28</v>
      </c>
      <c r="J32" s="43">
        <v>1</v>
      </c>
      <c r="K32" s="34">
        <f>IF([1]Period_2!Q30="", NA(), [1]Period_2!Q30)</f>
        <v>-10840</v>
      </c>
      <c r="L32" s="18">
        <f>IF([1]Period_2!R30="", NA(), [1]Period_2!R30)</f>
        <v>-2847.91545</v>
      </c>
      <c r="M32" s="18">
        <f>IF([1]Period_2!S30="", NA(), [1]Period_2!S30)</f>
        <v>-3793</v>
      </c>
      <c r="N32" s="18">
        <f>IF([1]Period_2!T30="", NA(), [1]Period_2!T30)</f>
        <v>-540</v>
      </c>
      <c r="O32" s="35">
        <f>IF([1]Period_2!V30="", NA(), [1]Period_2!V30)</f>
        <v>-2244</v>
      </c>
      <c r="P32" s="4"/>
      <c r="Q32" s="4"/>
      <c r="R32" s="4"/>
      <c r="S32" s="4"/>
      <c r="T32" s="4"/>
      <c r="U32" s="4"/>
      <c r="V32" s="5"/>
      <c r="W32" s="5"/>
      <c r="X32" s="15"/>
      <c r="Y32" s="15"/>
      <c r="Z32" s="15"/>
      <c r="AA32" s="16"/>
      <c r="AC32"/>
      <c r="AD32" s="2"/>
    </row>
    <row r="33" spans="2:30" ht="12.75" x14ac:dyDescent="0.2">
      <c r="B33" s="41"/>
      <c r="C33" s="41"/>
      <c r="I33" s="1">
        <v>29</v>
      </c>
      <c r="J33" s="43">
        <v>1</v>
      </c>
      <c r="K33" s="34">
        <f>IF([1]Period_2!Q31="", NA(), [1]Period_2!Q31)</f>
        <v>-13040</v>
      </c>
      <c r="L33" s="18">
        <f>IF([1]Period_2!R31="", NA(), [1]Period_2!R31)</f>
        <v>-3266.2241399999998</v>
      </c>
      <c r="M33" s="18">
        <f>IF([1]Period_2!S31="", NA(), [1]Period_2!S31)</f>
        <v>-4359</v>
      </c>
      <c r="N33" s="18">
        <f>IF([1]Period_2!T31="", NA(), [1]Period_2!T31)</f>
        <v>-1571</v>
      </c>
      <c r="O33" s="35">
        <f>IF([1]Period_2!V31="", NA(), [1]Period_2!V31)</f>
        <v>-2632</v>
      </c>
      <c r="P33" s="4"/>
      <c r="Q33" s="4"/>
      <c r="R33" s="4"/>
      <c r="S33" s="4"/>
      <c r="T33" s="4"/>
      <c r="U33" s="4"/>
      <c r="V33" s="5"/>
      <c r="W33" s="5"/>
      <c r="X33" s="15"/>
      <c r="Y33" s="15"/>
      <c r="Z33" s="15"/>
      <c r="AA33" s="16"/>
      <c r="AC33"/>
      <c r="AD33" s="2"/>
    </row>
    <row r="34" spans="2:30" ht="12.75" x14ac:dyDescent="0.2">
      <c r="B34" s="41"/>
      <c r="C34" s="41"/>
      <c r="I34" s="1">
        <v>30</v>
      </c>
      <c r="J34" s="43">
        <v>1</v>
      </c>
      <c r="K34" s="34">
        <f>IF([1]Period_2!Q32="", NA(), [1]Period_2!Q32)</f>
        <v>-14952</v>
      </c>
      <c r="L34" s="18">
        <f>IF([1]Period_2!R32="", NA(), [1]Period_2!R32)</f>
        <v>-3394.38672</v>
      </c>
      <c r="M34" s="18">
        <f>IF([1]Period_2!S32="", NA(), [1]Period_2!S32)</f>
        <v>-4634</v>
      </c>
      <c r="N34" s="18">
        <f>IF([1]Period_2!T32="", NA(), [1]Period_2!T32)</f>
        <v>-2980</v>
      </c>
      <c r="O34" s="35">
        <f>IF([1]Period_2!V32="", NA(), [1]Period_2!V32)</f>
        <v>-3544</v>
      </c>
      <c r="P34" s="4"/>
      <c r="Q34" s="4"/>
      <c r="R34" s="4"/>
      <c r="S34" s="4"/>
      <c r="T34" s="4"/>
      <c r="U34" s="4"/>
      <c r="V34" s="5"/>
      <c r="W34" s="5"/>
      <c r="X34" s="15"/>
      <c r="Y34" s="15"/>
      <c r="Z34" s="15"/>
      <c r="AA34" s="16"/>
      <c r="AC34"/>
      <c r="AD34" s="2"/>
    </row>
    <row r="35" spans="2:30" ht="12.75" x14ac:dyDescent="0.2">
      <c r="B35" s="41"/>
      <c r="C35" s="41"/>
      <c r="I35" s="1">
        <v>31</v>
      </c>
      <c r="J35" s="44">
        <v>1</v>
      </c>
      <c r="K35" s="36">
        <f>IF([1]Period_2!Q33="", NA(), [1]Period_2!Q33)</f>
        <v>-27473</v>
      </c>
      <c r="L35" s="23">
        <f>IF([1]Period_2!R33="", NA(), [1]Period_2!R33)</f>
        <v>-10262.878919999999</v>
      </c>
      <c r="M35" s="23">
        <f>IF([1]Period_2!S33="", NA(), [1]Period_2!S33)</f>
        <v>-8901</v>
      </c>
      <c r="N35" s="23">
        <f>IF([1]Period_2!T33="", NA(), [1]Period_2!T33)</f>
        <v>-14708</v>
      </c>
      <c r="O35" s="37">
        <f>IF([1]Period_2!V33="", NA(), [1]Period_2!V33)</f>
        <v>-14142</v>
      </c>
      <c r="P35" s="4"/>
      <c r="Q35" s="4"/>
      <c r="R35" s="4"/>
      <c r="S35" s="4"/>
      <c r="T35" s="4"/>
      <c r="U35" s="4"/>
      <c r="V35" s="5"/>
      <c r="W35" s="5"/>
      <c r="X35" s="15"/>
      <c r="Y35" s="15"/>
      <c r="Z35" s="15"/>
      <c r="AA35" s="16"/>
      <c r="AC35"/>
      <c r="AD35" s="2"/>
    </row>
    <row r="36" spans="2:30" ht="12.75" x14ac:dyDescent="0.2">
      <c r="B36" s="41"/>
      <c r="C36" s="41"/>
      <c r="I36" s="7"/>
      <c r="P36" s="7"/>
      <c r="Q36" s="7"/>
      <c r="R36" s="7"/>
      <c r="S36" s="7"/>
      <c r="T36" s="7"/>
      <c r="U36" s="7"/>
      <c r="V36" s="5"/>
      <c r="W36" s="5"/>
      <c r="X36" s="15"/>
      <c r="Y36" s="15"/>
      <c r="Z36" s="15"/>
      <c r="AA36" s="16"/>
      <c r="AC36"/>
      <c r="AD36" s="2"/>
    </row>
    <row r="37" spans="2:30" ht="12.75" x14ac:dyDescent="0.2">
      <c r="B37" s="41"/>
      <c r="C37" s="41"/>
      <c r="I37" s="7"/>
      <c r="P37" s="7"/>
      <c r="Q37" s="7"/>
      <c r="R37" s="7"/>
      <c r="S37" s="7"/>
      <c r="T37" s="7"/>
      <c r="U37" s="7"/>
      <c r="V37" s="5"/>
      <c r="W37" s="5"/>
      <c r="X37" s="15"/>
      <c r="Y37" s="15"/>
      <c r="Z37" s="15"/>
      <c r="AA37" s="16"/>
      <c r="AC37"/>
      <c r="AD37" s="2"/>
    </row>
    <row r="38" spans="2:30" ht="12.75" x14ac:dyDescent="0.2">
      <c r="B38" s="41"/>
      <c r="C38" s="41"/>
      <c r="I38" s="5"/>
      <c r="P38" s="5"/>
      <c r="Q38" s="5"/>
      <c r="R38" s="5"/>
      <c r="S38" s="5"/>
      <c r="T38" s="5"/>
      <c r="U38" s="5"/>
      <c r="V38" s="5"/>
      <c r="W38" s="5"/>
      <c r="X38" s="15"/>
      <c r="Y38" s="15"/>
      <c r="Z38" s="15"/>
      <c r="AA38" s="16"/>
      <c r="AC38"/>
      <c r="AD38" s="2"/>
    </row>
    <row r="39" spans="2:30" ht="12.75" x14ac:dyDescent="0.2">
      <c r="B39" s="41"/>
      <c r="C39" s="41"/>
      <c r="I39" s="10"/>
      <c r="P39" s="10"/>
      <c r="Q39" s="10"/>
      <c r="R39" s="10"/>
      <c r="S39" s="10"/>
      <c r="T39" s="10"/>
      <c r="U39" s="10"/>
      <c r="V39" s="5"/>
      <c r="W39" s="5"/>
      <c r="X39" s="15"/>
      <c r="Y39" s="15"/>
      <c r="Z39" s="15"/>
      <c r="AA39" s="16"/>
      <c r="AC39"/>
      <c r="AD39" s="2"/>
    </row>
    <row r="40" spans="2:30" ht="12.75" x14ac:dyDescent="0.2">
      <c r="B40" s="41"/>
      <c r="C40" s="41"/>
      <c r="I40" s="11"/>
      <c r="P40" s="11"/>
      <c r="Q40" s="11"/>
      <c r="R40" s="11"/>
      <c r="S40" s="11"/>
      <c r="T40" s="11"/>
      <c r="U40" s="11"/>
      <c r="V40" s="5"/>
      <c r="W40" s="5"/>
      <c r="X40" s="15"/>
      <c r="Y40" s="15"/>
      <c r="Z40" s="15"/>
      <c r="AA40" s="16"/>
      <c r="AC40"/>
      <c r="AD40" s="2"/>
    </row>
    <row r="41" spans="2:30" ht="12.75" x14ac:dyDescent="0.2">
      <c r="B41" s="41"/>
      <c r="C41" s="41"/>
      <c r="I41" s="11"/>
      <c r="P41" s="11"/>
      <c r="Q41" s="11"/>
      <c r="R41" s="11"/>
      <c r="S41" s="11"/>
      <c r="T41" s="11"/>
      <c r="U41" s="11"/>
      <c r="V41" s="5"/>
      <c r="W41" s="5"/>
      <c r="X41" s="15"/>
      <c r="Y41" s="15"/>
      <c r="Z41" s="15"/>
      <c r="AA41" s="16"/>
      <c r="AC41"/>
      <c r="AD41" s="2"/>
    </row>
    <row r="42" spans="2:30" ht="12.75" x14ac:dyDescent="0.2">
      <c r="B42" s="41"/>
      <c r="C42" s="41"/>
      <c r="I42" s="11"/>
      <c r="P42" s="11"/>
      <c r="Q42" s="11"/>
      <c r="R42" s="11"/>
      <c r="S42" s="11"/>
      <c r="T42" s="11"/>
      <c r="U42" s="11"/>
      <c r="V42" s="5"/>
      <c r="W42" s="5"/>
      <c r="X42" s="15"/>
      <c r="Y42" s="15"/>
      <c r="Z42" s="15"/>
      <c r="AA42" s="16"/>
      <c r="AC42"/>
      <c r="AD42" s="2"/>
    </row>
    <row r="43" spans="2:30" ht="12.75" x14ac:dyDescent="0.2">
      <c r="B43" s="41"/>
      <c r="C43" s="41"/>
      <c r="I43" s="11"/>
      <c r="P43" s="11"/>
      <c r="Q43" s="11"/>
      <c r="R43" s="11"/>
      <c r="S43" s="11"/>
      <c r="T43" s="11"/>
      <c r="U43" s="11"/>
      <c r="V43" s="5"/>
      <c r="W43" s="5"/>
      <c r="X43" s="15"/>
      <c r="Y43" s="15"/>
      <c r="Z43" s="15"/>
      <c r="AA43" s="16"/>
      <c r="AC43"/>
      <c r="AD43" s="2"/>
    </row>
    <row r="44" spans="2:30" ht="12.75" x14ac:dyDescent="0.2">
      <c r="I44" s="11"/>
      <c r="P44" s="11"/>
      <c r="Q44" s="11"/>
      <c r="R44" s="11"/>
      <c r="S44" s="11"/>
      <c r="T44" s="11"/>
      <c r="U44" s="11"/>
      <c r="V44" s="5"/>
      <c r="W44" s="5"/>
      <c r="X44" s="15"/>
      <c r="Y44" s="15"/>
      <c r="Z44" s="15"/>
      <c r="AA44" s="16"/>
      <c r="AC44"/>
      <c r="AD44" s="2"/>
    </row>
    <row r="45" spans="2:30" ht="12.75" x14ac:dyDescent="0.2">
      <c r="I45" s="11"/>
      <c r="P45" s="11"/>
      <c r="Q45" s="11"/>
      <c r="R45" s="11"/>
      <c r="S45" s="11"/>
      <c r="T45" s="11"/>
      <c r="U45" s="11"/>
      <c r="V45" s="5"/>
      <c r="W45" s="5"/>
      <c r="X45" s="15"/>
      <c r="Y45" s="15"/>
      <c r="Z45" s="15"/>
      <c r="AA45" s="16"/>
      <c r="AC45"/>
      <c r="AD45" s="2"/>
    </row>
    <row r="46" spans="2:30" ht="12.75" x14ac:dyDescent="0.2">
      <c r="I46" s="11"/>
      <c r="P46" s="11"/>
      <c r="Q46" s="11"/>
      <c r="R46" s="11"/>
      <c r="S46" s="11"/>
      <c r="T46" s="11"/>
      <c r="U46" s="11"/>
      <c r="V46" s="5"/>
      <c r="W46" s="5"/>
      <c r="X46" s="15"/>
      <c r="Y46" s="15"/>
      <c r="Z46" s="15"/>
      <c r="AA46" s="16"/>
      <c r="AC46"/>
      <c r="AD46" s="2"/>
    </row>
    <row r="47" spans="2:30" ht="12.75" x14ac:dyDescent="0.2">
      <c r="I47" s="11"/>
      <c r="P47" s="11"/>
      <c r="Q47" s="11"/>
      <c r="R47" s="11"/>
      <c r="S47" s="11"/>
      <c r="T47" s="11"/>
      <c r="U47" s="11"/>
      <c r="V47" s="5"/>
      <c r="W47" s="5"/>
      <c r="X47" s="15"/>
      <c r="Y47" s="15"/>
      <c r="Z47" s="15"/>
      <c r="AA47" s="16"/>
      <c r="AC47"/>
      <c r="AD47" s="2"/>
    </row>
    <row r="48" spans="2:30" ht="12.75" x14ac:dyDescent="0.2">
      <c r="I48" s="11"/>
      <c r="P48" s="11"/>
      <c r="Q48" s="11"/>
      <c r="R48" s="11"/>
      <c r="S48" s="11"/>
      <c r="T48" s="11"/>
      <c r="U48" s="11"/>
      <c r="V48" s="5"/>
      <c r="W48" s="5"/>
      <c r="X48" s="15"/>
      <c r="Y48" s="15"/>
      <c r="Z48" s="15"/>
      <c r="AA48" s="16"/>
      <c r="AC48"/>
      <c r="AD48" s="2"/>
    </row>
    <row r="49" spans="9:30" ht="12.75" x14ac:dyDescent="0.2">
      <c r="I49" s="11"/>
      <c r="P49" s="11"/>
      <c r="Q49" s="11"/>
      <c r="R49" s="11"/>
      <c r="S49" s="11"/>
      <c r="T49" s="11"/>
      <c r="U49" s="11"/>
      <c r="V49" s="5"/>
      <c r="W49" s="5"/>
      <c r="X49" s="15"/>
      <c r="Y49" s="15"/>
      <c r="Z49" s="15"/>
      <c r="AA49" s="16"/>
      <c r="AC49"/>
      <c r="AD49" s="2"/>
    </row>
    <row r="50" spans="9:30" ht="12.75" x14ac:dyDescent="0.2">
      <c r="I50" s="11"/>
      <c r="P50" s="11"/>
      <c r="Q50" s="11"/>
      <c r="R50" s="11"/>
      <c r="S50" s="11"/>
      <c r="T50" s="11"/>
      <c r="U50" s="11"/>
      <c r="V50" s="5"/>
      <c r="W50" s="5"/>
      <c r="X50" s="15"/>
      <c r="Y50" s="15"/>
      <c r="Z50" s="15"/>
      <c r="AA50" s="16"/>
      <c r="AC50"/>
      <c r="AD50" s="2"/>
    </row>
    <row r="51" spans="9:30" ht="12.75" x14ac:dyDescent="0.2">
      <c r="I51" s="11"/>
      <c r="P51" s="11"/>
      <c r="Q51" s="11"/>
      <c r="R51" s="11"/>
      <c r="S51" s="11"/>
      <c r="T51" s="11"/>
      <c r="U51" s="11"/>
      <c r="V51" s="5"/>
      <c r="W51" s="5"/>
      <c r="X51" s="15"/>
      <c r="Y51" s="15"/>
      <c r="Z51" s="15"/>
      <c r="AA51" s="16"/>
      <c r="AC51"/>
      <c r="AD51" s="2"/>
    </row>
    <row r="52" spans="9:30" ht="12.75" x14ac:dyDescent="0.2">
      <c r="I52" s="12"/>
      <c r="P52" s="12"/>
      <c r="Q52" s="11"/>
      <c r="R52" s="11"/>
      <c r="S52" s="11"/>
      <c r="T52" s="11"/>
      <c r="U52" s="11"/>
      <c r="V52" s="5"/>
      <c r="W52" s="5"/>
      <c r="X52" s="15"/>
      <c r="Y52" s="15"/>
      <c r="Z52" s="15"/>
      <c r="AA52" s="16"/>
      <c r="AC52"/>
      <c r="AD52" s="2"/>
    </row>
    <row r="53" spans="9:30" ht="12.75" x14ac:dyDescent="0.2">
      <c r="I53" s="12"/>
      <c r="P53" s="12"/>
      <c r="Q53" s="11"/>
      <c r="R53" s="11"/>
      <c r="S53" s="11"/>
      <c r="T53" s="11"/>
      <c r="U53" s="11"/>
      <c r="V53" s="5"/>
      <c r="W53" s="5"/>
      <c r="X53" s="15"/>
      <c r="Y53" s="15"/>
      <c r="Z53" s="15"/>
      <c r="AA53" s="16"/>
      <c r="AC53"/>
      <c r="AD53" s="2"/>
    </row>
    <row r="54" spans="9:30" ht="12.75" x14ac:dyDescent="0.2">
      <c r="I54" s="12"/>
      <c r="P54" s="12"/>
      <c r="Q54" s="12"/>
      <c r="R54" s="12"/>
      <c r="S54" s="12"/>
      <c r="T54" s="12"/>
      <c r="U54" s="12"/>
      <c r="V54" s="5"/>
      <c r="W54" s="5"/>
      <c r="X54" s="15"/>
      <c r="Y54" s="15"/>
      <c r="Z54" s="15"/>
      <c r="AA54" s="16"/>
      <c r="AC54"/>
      <c r="AD54" s="2"/>
    </row>
    <row r="55" spans="9:30" ht="12.75" x14ac:dyDescent="0.2">
      <c r="I55" s="12"/>
      <c r="P55" s="12"/>
      <c r="Q55" s="12"/>
      <c r="R55" s="12"/>
      <c r="S55" s="12"/>
      <c r="T55" s="12"/>
      <c r="U55" s="12"/>
      <c r="V55" s="5"/>
      <c r="W55" s="5"/>
      <c r="X55" s="15"/>
      <c r="Y55" s="15"/>
      <c r="Z55" s="15"/>
      <c r="AA55" s="16"/>
      <c r="AC55"/>
      <c r="AD55" s="2"/>
    </row>
    <row r="56" spans="9:30" ht="12.75" x14ac:dyDescent="0.2">
      <c r="I56" s="11"/>
      <c r="P56" s="11"/>
      <c r="Q56" s="11"/>
      <c r="R56" s="11"/>
      <c r="S56" s="11"/>
      <c r="T56" s="11"/>
      <c r="U56" s="11"/>
      <c r="V56" s="5"/>
      <c r="W56" s="5"/>
      <c r="X56" s="15"/>
      <c r="Y56" s="15"/>
      <c r="Z56" s="15"/>
      <c r="AA56" s="16"/>
      <c r="AC56"/>
      <c r="AD56" s="2"/>
    </row>
    <row r="57" spans="9:30" ht="12.75" x14ac:dyDescent="0.2">
      <c r="I57" s="11"/>
      <c r="P57" s="11"/>
      <c r="Q57" s="11"/>
      <c r="R57" s="11"/>
      <c r="S57" s="11"/>
      <c r="T57" s="11"/>
      <c r="U57" s="11"/>
      <c r="V57" s="5"/>
      <c r="W57" s="5"/>
      <c r="X57" s="15"/>
      <c r="Y57" s="15"/>
      <c r="Z57" s="15"/>
      <c r="AA57" s="16"/>
      <c r="AC57"/>
      <c r="AD57" s="2"/>
    </row>
    <row r="58" spans="9:30" ht="12.75" x14ac:dyDescent="0.2">
      <c r="I58" s="11"/>
      <c r="P58" s="11"/>
      <c r="Q58" s="11"/>
      <c r="R58" s="11"/>
      <c r="S58" s="11"/>
      <c r="T58" s="11"/>
      <c r="U58" s="11"/>
      <c r="V58" s="5"/>
      <c r="W58" s="5"/>
      <c r="X58" s="15"/>
      <c r="Y58" s="15"/>
      <c r="Z58" s="15"/>
      <c r="AA58" s="16"/>
      <c r="AC58"/>
      <c r="AD58" s="2"/>
    </row>
    <row r="59" spans="9:30" ht="12.75" x14ac:dyDescent="0.2">
      <c r="I59" s="13"/>
      <c r="P59" s="13"/>
      <c r="Q59" s="13"/>
      <c r="R59" s="13"/>
      <c r="S59" s="13"/>
      <c r="T59" s="13"/>
      <c r="U59" s="13"/>
      <c r="V59" s="5"/>
      <c r="W59" s="5"/>
      <c r="X59" s="15"/>
      <c r="Y59" s="15"/>
      <c r="Z59" s="15"/>
      <c r="AA59" s="16"/>
      <c r="AC59"/>
      <c r="AD59" s="2"/>
    </row>
    <row r="60" spans="9:30" ht="12.75" x14ac:dyDescent="0.2">
      <c r="V60" s="5"/>
      <c r="W60" s="5"/>
      <c r="X60" s="15"/>
      <c r="Y60" s="15"/>
      <c r="Z60" s="15"/>
      <c r="AA60" s="16"/>
      <c r="AC60"/>
      <c r="AD60" s="2"/>
    </row>
    <row r="61" spans="9:30" ht="12.75" x14ac:dyDescent="0.2">
      <c r="V61" s="5"/>
      <c r="W61" s="5"/>
      <c r="X61" s="15"/>
      <c r="Y61" s="15"/>
      <c r="Z61" s="15"/>
      <c r="AA61" s="16"/>
      <c r="AC61"/>
      <c r="AD61" s="2"/>
    </row>
    <row r="62" spans="9:30" ht="12.75" x14ac:dyDescent="0.2">
      <c r="V62" s="5"/>
      <c r="W62" s="5"/>
      <c r="X62" s="15"/>
      <c r="Y62" s="15"/>
      <c r="Z62" s="15"/>
      <c r="AA62" s="16"/>
      <c r="AC62"/>
      <c r="AD62" s="2"/>
    </row>
    <row r="63" spans="9:30" ht="12.75" x14ac:dyDescent="0.2">
      <c r="V63" s="5"/>
      <c r="W63" s="5"/>
      <c r="X63" s="15"/>
      <c r="Y63" s="15"/>
      <c r="Z63" s="15"/>
      <c r="AA63" s="16"/>
      <c r="AC63"/>
      <c r="AD63" s="2"/>
    </row>
    <row r="64" spans="9:30" ht="12.75" x14ac:dyDescent="0.2">
      <c r="V64" s="5"/>
      <c r="W64" s="5"/>
      <c r="X64" s="15"/>
      <c r="Y64" s="15"/>
      <c r="Z64" s="15"/>
      <c r="AA64" s="16"/>
      <c r="AC64"/>
      <c r="AD64" s="2"/>
    </row>
    <row r="65" spans="22:30" ht="12.75" x14ac:dyDescent="0.2">
      <c r="V65" s="5"/>
      <c r="W65" s="5"/>
      <c r="X65" s="15"/>
      <c r="Y65" s="15"/>
      <c r="Z65" s="15"/>
      <c r="AA65" s="16"/>
      <c r="AC65"/>
      <c r="AD65" s="2"/>
    </row>
    <row r="66" spans="22:30" ht="12.75" x14ac:dyDescent="0.2">
      <c r="V66" s="5"/>
      <c r="W66" s="5"/>
      <c r="X66" s="15"/>
      <c r="Y66" s="15"/>
      <c r="Z66" s="15"/>
      <c r="AA66" s="16"/>
      <c r="AC66"/>
      <c r="AD66" s="2"/>
    </row>
    <row r="67" spans="22:30" ht="12.75" x14ac:dyDescent="0.2">
      <c r="V67" s="5"/>
      <c r="W67" s="5"/>
      <c r="X67" s="15"/>
      <c r="Y67" s="15"/>
      <c r="Z67" s="15"/>
      <c r="AA67" s="16"/>
      <c r="AC67"/>
      <c r="AD67" s="2"/>
    </row>
    <row r="68" spans="22:30" ht="12.75" x14ac:dyDescent="0.2">
      <c r="V68" s="5"/>
      <c r="W68" s="5"/>
      <c r="X68" s="15"/>
      <c r="Y68" s="15"/>
      <c r="Z68" s="15"/>
      <c r="AA68" s="16"/>
      <c r="AC68"/>
      <c r="AD68" s="2"/>
    </row>
    <row r="69" spans="22:30" ht="12.75" x14ac:dyDescent="0.2">
      <c r="V69" s="5"/>
      <c r="W69" s="5"/>
      <c r="X69" s="15"/>
      <c r="Y69" s="15"/>
      <c r="Z69" s="15"/>
      <c r="AA69" s="16"/>
      <c r="AC69"/>
      <c r="AD69" s="2"/>
    </row>
    <row r="70" spans="22:30" ht="12.75" x14ac:dyDescent="0.2">
      <c r="V70" s="5"/>
      <c r="W70" s="5"/>
      <c r="X70" s="15"/>
      <c r="Y70" s="15"/>
      <c r="Z70" s="15"/>
      <c r="AA70" s="16"/>
      <c r="AC70"/>
      <c r="AD70" s="2"/>
    </row>
    <row r="71" spans="22:30" ht="12.75" x14ac:dyDescent="0.2">
      <c r="V71" s="5"/>
      <c r="W71" s="5"/>
      <c r="X71" s="15"/>
      <c r="Y71" s="15"/>
      <c r="Z71" s="15"/>
      <c r="AA71" s="16"/>
      <c r="AC71"/>
      <c r="AD71" s="2"/>
    </row>
    <row r="72" spans="22:30" ht="12.75" x14ac:dyDescent="0.2">
      <c r="V72" s="5"/>
      <c r="W72" s="5"/>
      <c r="X72" s="15"/>
      <c r="Y72" s="15"/>
      <c r="Z72" s="15"/>
      <c r="AA72" s="16"/>
      <c r="AC72"/>
      <c r="AD72" s="2"/>
    </row>
    <row r="73" spans="22:30" ht="12.75" x14ac:dyDescent="0.2">
      <c r="V73" s="5"/>
      <c r="W73" s="5"/>
      <c r="X73" s="15"/>
      <c r="Y73" s="15"/>
      <c r="Z73" s="15"/>
      <c r="AA73" s="16"/>
      <c r="AC73"/>
      <c r="AD73" s="2"/>
    </row>
    <row r="74" spans="22:30" ht="12.75" x14ac:dyDescent="0.2">
      <c r="V74" s="5"/>
      <c r="W74" s="5"/>
      <c r="X74" s="15"/>
      <c r="Y74" s="15"/>
      <c r="Z74" s="15"/>
      <c r="AA74" s="16"/>
      <c r="AC74"/>
      <c r="AD74" s="2"/>
    </row>
    <row r="75" spans="22:30" ht="12.75" x14ac:dyDescent="0.2">
      <c r="V75" s="5"/>
      <c r="W75" s="5"/>
      <c r="X75" s="15"/>
      <c r="Y75" s="15"/>
      <c r="Z75" s="15"/>
      <c r="AA75" s="16"/>
      <c r="AC75"/>
      <c r="AD75" s="2"/>
    </row>
    <row r="76" spans="22:30" ht="12.75" x14ac:dyDescent="0.2">
      <c r="V76" s="5"/>
      <c r="W76" s="5"/>
      <c r="X76" s="15"/>
      <c r="Y76" s="15"/>
      <c r="Z76" s="15"/>
      <c r="AA76" s="16"/>
      <c r="AC76"/>
      <c r="AD76" s="2"/>
    </row>
    <row r="77" spans="22:30" ht="12.75" x14ac:dyDescent="0.2">
      <c r="V77" s="5"/>
      <c r="W77" s="5"/>
      <c r="X77" s="15"/>
      <c r="Y77" s="15"/>
      <c r="Z77" s="15"/>
      <c r="AA77" s="16"/>
      <c r="AC77"/>
      <c r="AD77" s="2"/>
    </row>
    <row r="78" spans="22:30" ht="12.75" x14ac:dyDescent="0.2">
      <c r="V78" s="5"/>
      <c r="W78" s="5"/>
      <c r="X78" s="15"/>
      <c r="Y78" s="15"/>
      <c r="Z78" s="15"/>
      <c r="AA78" s="16"/>
      <c r="AC78"/>
      <c r="AD78" s="2"/>
    </row>
    <row r="79" spans="22:30" ht="12.75" x14ac:dyDescent="0.2">
      <c r="V79" s="5"/>
      <c r="W79" s="5"/>
      <c r="X79" s="15"/>
      <c r="Y79" s="15"/>
      <c r="Z79" s="15"/>
      <c r="AA79" s="16"/>
      <c r="AC79"/>
      <c r="AD79" s="2"/>
    </row>
    <row r="80" spans="22:30" ht="12.75" x14ac:dyDescent="0.2">
      <c r="V80" s="5"/>
      <c r="W80" s="5"/>
      <c r="X80" s="15"/>
      <c r="Y80" s="15"/>
      <c r="Z80" s="15"/>
      <c r="AA80" s="16"/>
      <c r="AC80"/>
      <c r="AD80" s="2"/>
    </row>
    <row r="81" spans="9:30" ht="12.75" x14ac:dyDescent="0.2">
      <c r="V81" s="5"/>
      <c r="W81" s="5"/>
      <c r="X81" s="15"/>
      <c r="Y81" s="15"/>
      <c r="Z81" s="15"/>
      <c r="AA81" s="16"/>
      <c r="AC81"/>
      <c r="AD81" s="2"/>
    </row>
    <row r="82" spans="9:30" ht="12.75" x14ac:dyDescent="0.2">
      <c r="V82" s="5"/>
      <c r="W82" s="5"/>
      <c r="X82" s="15"/>
      <c r="Y82" s="15"/>
      <c r="Z82" s="15"/>
      <c r="AA82" s="16"/>
      <c r="AC82"/>
      <c r="AD82" s="2"/>
    </row>
    <row r="83" spans="9:30" ht="12.75" x14ac:dyDescent="0.2">
      <c r="V83" s="5"/>
      <c r="W83" s="5"/>
      <c r="X83" s="15"/>
      <c r="Y83" s="15"/>
      <c r="Z83" s="15"/>
      <c r="AA83" s="16"/>
      <c r="AC83"/>
      <c r="AD83" s="2"/>
    </row>
    <row r="84" spans="9:30" ht="12.75" x14ac:dyDescent="0.2">
      <c r="V84" s="5"/>
      <c r="W84" s="5"/>
      <c r="X84" s="15"/>
      <c r="Y84" s="15"/>
      <c r="Z84" s="15"/>
      <c r="AA84" s="16"/>
      <c r="AC84"/>
      <c r="AD84" s="2"/>
    </row>
    <row r="85" spans="9:30" ht="12.75" x14ac:dyDescent="0.2">
      <c r="V85" s="5"/>
      <c r="W85" s="5"/>
      <c r="X85" s="15"/>
      <c r="Y85" s="15"/>
      <c r="Z85" s="15"/>
      <c r="AA85" s="16"/>
      <c r="AC85"/>
      <c r="AD85" s="2"/>
    </row>
    <row r="86" spans="9:30" ht="12.75" x14ac:dyDescent="0.2">
      <c r="V86" s="5"/>
      <c r="W86" s="5"/>
      <c r="X86" s="15"/>
      <c r="Y86" s="15"/>
      <c r="Z86" s="15"/>
      <c r="AA86" s="16"/>
      <c r="AC86"/>
      <c r="AD86" s="2"/>
    </row>
    <row r="87" spans="9:30" ht="12.75" x14ac:dyDescent="0.2">
      <c r="V87" s="5"/>
      <c r="W87" s="5"/>
      <c r="X87" s="15"/>
      <c r="Y87" s="15"/>
      <c r="Z87" s="15"/>
      <c r="AA87" s="16"/>
      <c r="AC87"/>
      <c r="AD87" s="2"/>
    </row>
    <row r="88" spans="9:30" ht="12.75" x14ac:dyDescent="0.2">
      <c r="V88" s="5"/>
      <c r="W88" s="5"/>
      <c r="X88" s="15"/>
      <c r="Y88" s="15"/>
      <c r="Z88" s="15"/>
      <c r="AA88" s="16"/>
      <c r="AC88"/>
      <c r="AD88" s="2"/>
    </row>
    <row r="89" spans="9:30" ht="12.75" x14ac:dyDescent="0.2">
      <c r="V89" s="5"/>
      <c r="W89" s="5"/>
      <c r="X89" s="15"/>
      <c r="Y89" s="15"/>
      <c r="Z89" s="15"/>
      <c r="AA89" s="16"/>
      <c r="AC89"/>
      <c r="AD89" s="2"/>
    </row>
    <row r="90" spans="9:30" ht="12.75" x14ac:dyDescent="0.2">
      <c r="V90" s="5"/>
      <c r="W90" s="5"/>
      <c r="X90" s="15"/>
      <c r="Y90" s="15"/>
      <c r="Z90" s="15"/>
      <c r="AA90" s="16"/>
      <c r="AC90"/>
      <c r="AD90" s="2"/>
    </row>
    <row r="91" spans="9:30" ht="12.75" x14ac:dyDescent="0.2">
      <c r="V91" s="5"/>
      <c r="W91" s="5"/>
      <c r="X91" s="15"/>
      <c r="Y91" s="15"/>
      <c r="Z91" s="15"/>
      <c r="AA91" s="16"/>
      <c r="AC91"/>
      <c r="AD91" s="2"/>
    </row>
    <row r="92" spans="9:30" ht="12.75" x14ac:dyDescent="0.2">
      <c r="V92" s="5"/>
      <c r="W92" s="5"/>
      <c r="X92" s="15"/>
      <c r="Y92" s="15"/>
      <c r="Z92" s="15"/>
      <c r="AA92" s="16"/>
      <c r="AC92"/>
      <c r="AD92" s="2"/>
    </row>
    <row r="93" spans="9:30" ht="12.75" x14ac:dyDescent="0.2">
      <c r="I93" s="5"/>
      <c r="P93" s="5"/>
      <c r="Q93" s="5"/>
      <c r="R93" s="5"/>
      <c r="S93" s="5"/>
      <c r="T93" s="5"/>
      <c r="U93" s="5"/>
      <c r="V93" s="5"/>
      <c r="W93" s="5"/>
      <c r="X93" s="15"/>
      <c r="Y93" s="15"/>
      <c r="Z93" s="15"/>
      <c r="AA93" s="16"/>
      <c r="AC93"/>
      <c r="AD93" s="2"/>
    </row>
    <row r="94" spans="9:30" ht="12.75" x14ac:dyDescent="0.2">
      <c r="I94" s="5"/>
      <c r="P94" s="5"/>
      <c r="Q94" s="5"/>
      <c r="R94" s="5"/>
      <c r="S94" s="5"/>
      <c r="T94" s="5"/>
      <c r="U94" s="5"/>
      <c r="V94" s="5"/>
      <c r="W94" s="5"/>
      <c r="X94" s="15"/>
      <c r="Y94" s="15"/>
      <c r="Z94" s="15"/>
      <c r="AA94" s="16"/>
      <c r="AC94"/>
      <c r="AD94" s="2"/>
    </row>
    <row r="95" spans="9:30" x14ac:dyDescent="0.2">
      <c r="I95" s="9"/>
      <c r="P95" s="9"/>
      <c r="Q95" s="9"/>
      <c r="R95" s="9"/>
      <c r="S95" s="9"/>
      <c r="T95" s="9"/>
      <c r="U95" s="9"/>
      <c r="V95" s="5"/>
      <c r="W95" s="5"/>
      <c r="X95" s="15"/>
      <c r="Y95" s="15"/>
      <c r="Z95" s="15"/>
      <c r="AA95" s="16"/>
    </row>
    <row r="96" spans="9:30" x14ac:dyDescent="0.2">
      <c r="I96" s="9"/>
      <c r="P96" s="9"/>
      <c r="Q96" s="9"/>
      <c r="R96" s="9"/>
      <c r="S96" s="9"/>
      <c r="T96" s="9"/>
      <c r="U96" s="9"/>
      <c r="V96" s="9"/>
      <c r="W96" s="9"/>
    </row>
  </sheetData>
  <mergeCells count="7">
    <mergeCell ref="C2:H2"/>
    <mergeCell ref="Q24:W25"/>
    <mergeCell ref="C3:H3"/>
    <mergeCell ref="J3:O3"/>
    <mergeCell ref="Q3:V3"/>
    <mergeCell ref="C11:H12"/>
    <mergeCell ref="D13:H13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74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2:AE96"/>
  <sheetViews>
    <sheetView zoomScale="85" zoomScaleNormal="85" workbookViewId="0">
      <selection activeCell="G8" sqref="G8"/>
    </sheetView>
  </sheetViews>
  <sheetFormatPr defaultColWidth="9.140625" defaultRowHeight="12" x14ac:dyDescent="0.2"/>
  <cols>
    <col min="1" max="1" width="2.42578125" style="1" customWidth="1"/>
    <col min="2" max="2" width="2.5703125" style="1" customWidth="1"/>
    <col min="3" max="3" width="14.5703125" style="1" customWidth="1"/>
    <col min="4" max="4" width="10" style="1" bestFit="1" customWidth="1"/>
    <col min="5" max="5" width="10.85546875" style="1" bestFit="1" customWidth="1"/>
    <col min="6" max="6" width="10" style="1" bestFit="1" customWidth="1"/>
    <col min="7" max="8" width="10" style="1" customWidth="1"/>
    <col min="9" max="9" width="4.140625" style="1" customWidth="1"/>
    <col min="10" max="15" width="8.7109375" style="1" customWidth="1"/>
    <col min="16" max="16" width="2.5703125" style="1" customWidth="1"/>
    <col min="17" max="17" width="18.28515625" style="1" customWidth="1"/>
    <col min="18" max="22" width="9.140625" style="1"/>
    <col min="23" max="23" width="3.5703125" style="1" customWidth="1"/>
    <col min="24" max="24" width="15.85546875" style="14" bestFit="1" customWidth="1"/>
    <col min="25" max="26" width="6.5703125" style="14" bestFit="1" customWidth="1"/>
    <col min="27" max="27" width="7.85546875" style="14" bestFit="1" customWidth="1"/>
    <col min="28" max="28" width="8" style="14" bestFit="1" customWidth="1"/>
    <col min="29" max="16384" width="9.140625" style="1"/>
  </cols>
  <sheetData>
    <row r="2" spans="2:31" x14ac:dyDescent="0.2">
      <c r="C2" s="65" t="s">
        <v>22</v>
      </c>
      <c r="D2" s="65"/>
      <c r="E2" s="65"/>
      <c r="F2" s="65"/>
      <c r="G2" s="65"/>
      <c r="H2" s="65"/>
    </row>
    <row r="3" spans="2:31" ht="29.25" customHeight="1" x14ac:dyDescent="0.2">
      <c r="C3" s="65" t="s">
        <v>21</v>
      </c>
      <c r="D3" s="65"/>
      <c r="E3" s="65"/>
      <c r="F3" s="65"/>
      <c r="G3" s="65"/>
      <c r="H3" s="65"/>
      <c r="I3" s="27"/>
      <c r="J3" s="65" t="s">
        <v>18</v>
      </c>
      <c r="K3" s="65"/>
      <c r="L3" s="65"/>
      <c r="M3" s="65"/>
      <c r="N3" s="65"/>
      <c r="O3" s="65"/>
      <c r="P3" s="27"/>
      <c r="Q3" s="65" t="s">
        <v>20</v>
      </c>
      <c r="R3" s="65"/>
      <c r="S3" s="65"/>
      <c r="T3" s="65"/>
      <c r="U3" s="65"/>
      <c r="V3" s="65"/>
      <c r="W3" s="17"/>
    </row>
    <row r="4" spans="2:31" s="3" customFormat="1" ht="41.25" customHeight="1" x14ac:dyDescent="0.2">
      <c r="B4" s="1"/>
      <c r="D4" s="38" t="s">
        <v>7</v>
      </c>
      <c r="E4" s="38" t="s">
        <v>5</v>
      </c>
      <c r="F4" s="38" t="s">
        <v>6</v>
      </c>
      <c r="G4" s="38" t="s">
        <v>15</v>
      </c>
      <c r="H4" s="38" t="s">
        <v>14</v>
      </c>
      <c r="I4" s="1"/>
      <c r="J4" s="30" t="s">
        <v>11</v>
      </c>
      <c r="K4" s="28" t="s">
        <v>7</v>
      </c>
      <c r="L4" s="29" t="s">
        <v>5</v>
      </c>
      <c r="M4" s="29" t="s">
        <v>6</v>
      </c>
      <c r="N4" s="29" t="s">
        <v>15</v>
      </c>
      <c r="O4" s="29" t="s">
        <v>14</v>
      </c>
      <c r="P4" s="1"/>
      <c r="V4" s="1"/>
      <c r="W4" s="1"/>
    </row>
    <row r="5" spans="2:31" ht="12.75" x14ac:dyDescent="0.2">
      <c r="C5" s="40" t="s">
        <v>12</v>
      </c>
      <c r="D5" s="39">
        <f>MAX(K5:K35)</f>
        <v>18367</v>
      </c>
      <c r="E5" s="39">
        <f t="shared" ref="E5:H5" si="0">MAX(L5:L35)</f>
        <v>9148.1138300000002</v>
      </c>
      <c r="F5" s="39">
        <f t="shared" si="0"/>
        <v>21336</v>
      </c>
      <c r="G5" s="39">
        <f t="shared" si="0"/>
        <v>584</v>
      </c>
      <c r="H5" s="39">
        <f t="shared" si="0"/>
        <v>10666</v>
      </c>
      <c r="I5" s="1">
        <v>1</v>
      </c>
      <c r="J5" s="42">
        <v>1</v>
      </c>
      <c r="K5" s="31">
        <f>IF([1]Period_3!Q3="", NA(), [1]Period_3!Q3)</f>
        <v>18367</v>
      </c>
      <c r="L5" s="32">
        <f>IF([1]Period_3!R3="", NA(), [1]Period_3!R3)</f>
        <v>9148.1138300000002</v>
      </c>
      <c r="M5" s="32">
        <f>IF([1]Period_3!S3="", NA(), [1]Period_3!S3)</f>
        <v>21336</v>
      </c>
      <c r="N5" s="32">
        <f>IF([1]Period_3!T3="", NA(), [1]Period_3!T3)</f>
        <v>584</v>
      </c>
      <c r="O5" s="33">
        <f>IF([1]Period_3!V3="", NA(), [1]Period_3!V3)</f>
        <v>10666</v>
      </c>
      <c r="AC5"/>
      <c r="AD5" s="2"/>
      <c r="AE5" s="6"/>
    </row>
    <row r="6" spans="2:31" ht="12.75" x14ac:dyDescent="0.2">
      <c r="B6" s="41"/>
      <c r="C6" s="40" t="s">
        <v>13</v>
      </c>
      <c r="D6" s="39">
        <f>-MIN(K5:K35)</f>
        <v>32304</v>
      </c>
      <c r="E6" s="39">
        <f t="shared" ref="E6:H6" si="1">-MIN(L5:L35)</f>
        <v>9823.4071899999999</v>
      </c>
      <c r="F6" s="39">
        <f t="shared" si="1"/>
        <v>5349</v>
      </c>
      <c r="G6" s="39">
        <f t="shared" si="1"/>
        <v>22311</v>
      </c>
      <c r="H6" s="39">
        <f t="shared" si="1"/>
        <v>6363</v>
      </c>
      <c r="I6" s="1">
        <v>2</v>
      </c>
      <c r="J6" s="43">
        <v>1</v>
      </c>
      <c r="K6" s="34">
        <f>IF([1]Period_3!Q4="", NA(), [1]Period_3!Q4)</f>
        <v>11099</v>
      </c>
      <c r="L6" s="18">
        <f>IF([1]Period_3!R4="", NA(), [1]Period_3!R4)</f>
        <v>7147.0006100000001</v>
      </c>
      <c r="M6" s="18">
        <f>IF([1]Period_3!S4="", NA(), [1]Period_3!S4)</f>
        <v>9585</v>
      </c>
      <c r="N6" s="18">
        <f>IF([1]Period_3!T4="", NA(), [1]Period_3!T4)</f>
        <v>169</v>
      </c>
      <c r="O6" s="35">
        <f>IF([1]Period_3!V4="", NA(), [1]Period_3!V4)</f>
        <v>5037</v>
      </c>
      <c r="AC6"/>
      <c r="AD6" s="2"/>
    </row>
    <row r="7" spans="2:31" ht="12.75" x14ac:dyDescent="0.2">
      <c r="I7" s="1">
        <v>3</v>
      </c>
      <c r="J7" s="43">
        <v>1</v>
      </c>
      <c r="K7" s="34">
        <f>IF([1]Period_3!Q5="", NA(), [1]Period_3!Q5)</f>
        <v>8038</v>
      </c>
      <c r="L7" s="18">
        <f>IF([1]Period_3!R5="", NA(), [1]Period_3!R5)</f>
        <v>4713.0056000000004</v>
      </c>
      <c r="M7" s="18">
        <f>IF([1]Period_3!S5="", NA(), [1]Period_3!S5)</f>
        <v>5852</v>
      </c>
      <c r="N7" s="18">
        <f>IF([1]Period_3!T5="", NA(), [1]Period_3!T5)</f>
        <v>101</v>
      </c>
      <c r="O7" s="35">
        <f>IF([1]Period_3!V5="", NA(), [1]Period_3!V5)</f>
        <v>4383</v>
      </c>
      <c r="W7" s="5"/>
      <c r="AC7"/>
      <c r="AD7" s="2"/>
    </row>
    <row r="8" spans="2:31" ht="12.75" x14ac:dyDescent="0.2">
      <c r="I8" s="1">
        <v>4</v>
      </c>
      <c r="J8" s="43">
        <v>1</v>
      </c>
      <c r="K8" s="34">
        <f>IF([1]Period_3!Q6="", NA(), [1]Period_3!Q6)</f>
        <v>7332</v>
      </c>
      <c r="L8" s="18">
        <f>IF([1]Period_3!R6="", NA(), [1]Period_3!R6)</f>
        <v>4556.99982</v>
      </c>
      <c r="M8" s="18">
        <f>IF([1]Period_3!S6="", NA(), [1]Period_3!S6)</f>
        <v>4122</v>
      </c>
      <c r="N8" s="18">
        <f>IF([1]Period_3!T6="", NA(), [1]Period_3!T6)</f>
        <v>93</v>
      </c>
      <c r="O8" s="35">
        <f>IF([1]Period_3!V6="", NA(), [1]Period_3!V6)</f>
        <v>3606</v>
      </c>
      <c r="W8" s="5"/>
      <c r="AC8"/>
      <c r="AD8" s="2"/>
    </row>
    <row r="9" spans="2:31" ht="12.75" x14ac:dyDescent="0.2">
      <c r="I9" s="1">
        <v>5</v>
      </c>
      <c r="J9" s="43">
        <v>1</v>
      </c>
      <c r="K9" s="34">
        <f>IF([1]Period_3!Q7="", NA(), [1]Period_3!Q7)</f>
        <v>5510</v>
      </c>
      <c r="L9" s="18">
        <f>IF([1]Period_3!R7="", NA(), [1]Period_3!R7)</f>
        <v>4179.4758400000001</v>
      </c>
      <c r="M9" s="18">
        <f>IF([1]Period_3!S7="", NA(), [1]Period_3!S7)</f>
        <v>3283</v>
      </c>
      <c r="N9" s="18">
        <f>IF([1]Period_3!T7="", NA(), [1]Period_3!T7)</f>
        <v>80</v>
      </c>
      <c r="O9" s="35">
        <f>IF([1]Period_3!V7="", NA(), [1]Period_3!V7)</f>
        <v>3132</v>
      </c>
      <c r="W9" s="5"/>
      <c r="AC9"/>
      <c r="AD9" s="2"/>
    </row>
    <row r="10" spans="2:31" ht="12.75" x14ac:dyDescent="0.2">
      <c r="I10" s="1">
        <v>6</v>
      </c>
      <c r="J10" s="43">
        <v>1</v>
      </c>
      <c r="K10" s="34">
        <f>IF([1]Period_3!Q8="", NA(), [1]Period_3!Q8)</f>
        <v>4725</v>
      </c>
      <c r="L10" s="18">
        <f>IF([1]Period_3!R8="", NA(), [1]Period_3!R8)</f>
        <v>3563.7678099999998</v>
      </c>
      <c r="M10" s="18">
        <f>IF([1]Period_3!S8="", NA(), [1]Period_3!S8)</f>
        <v>2676</v>
      </c>
      <c r="N10" s="18">
        <f>IF([1]Period_3!T8="", NA(), [1]Period_3!T8)</f>
        <v>76</v>
      </c>
      <c r="O10" s="35">
        <f>IF([1]Period_3!V8="", NA(), [1]Period_3!V8)</f>
        <v>2838</v>
      </c>
      <c r="W10" s="5"/>
      <c r="AC10"/>
      <c r="AD10" s="2"/>
    </row>
    <row r="11" spans="2:31" ht="12.75" customHeight="1" x14ac:dyDescent="0.2">
      <c r="C11" s="65" t="s">
        <v>17</v>
      </c>
      <c r="D11" s="65"/>
      <c r="E11" s="65"/>
      <c r="F11" s="65"/>
      <c r="G11" s="65"/>
      <c r="H11" s="65"/>
      <c r="I11" s="1">
        <v>7</v>
      </c>
      <c r="J11" s="43">
        <v>1</v>
      </c>
      <c r="K11" s="34">
        <f>IF([1]Period_3!Q9="", NA(), [1]Period_3!Q9)</f>
        <v>4196</v>
      </c>
      <c r="L11" s="18">
        <f>IF([1]Period_3!R9="", NA(), [1]Period_3!R9)</f>
        <v>3078</v>
      </c>
      <c r="M11" s="18">
        <f>IF([1]Period_3!S9="", NA(), [1]Period_3!S9)</f>
        <v>2423</v>
      </c>
      <c r="N11" s="18">
        <f>IF([1]Period_3!T9="", NA(), [1]Period_3!T9)</f>
        <v>70</v>
      </c>
      <c r="O11" s="35">
        <f>IF([1]Period_3!V9="", NA(), [1]Period_3!V9)</f>
        <v>2625</v>
      </c>
      <c r="W11" s="5"/>
      <c r="AC11"/>
      <c r="AD11" s="2"/>
    </row>
    <row r="12" spans="2:31" ht="12.75" x14ac:dyDescent="0.2">
      <c r="C12" s="65"/>
      <c r="D12" s="65"/>
      <c r="E12" s="65"/>
      <c r="F12" s="65"/>
      <c r="G12" s="65"/>
      <c r="H12" s="65"/>
      <c r="I12" s="1">
        <v>8</v>
      </c>
      <c r="J12" s="43">
        <v>1</v>
      </c>
      <c r="K12" s="34">
        <f>IF([1]Period_3!Q10="", NA(), [1]Period_3!Q10)</f>
        <v>3108</v>
      </c>
      <c r="L12" s="18">
        <f>IF([1]Period_3!R10="", NA(), [1]Period_3!R10)</f>
        <v>2520.8953000000001</v>
      </c>
      <c r="M12" s="18">
        <f>IF([1]Period_3!S10="", NA(), [1]Period_3!S10)</f>
        <v>2142</v>
      </c>
      <c r="N12" s="18">
        <f>IF([1]Period_3!T10="", NA(), [1]Period_3!T10)</f>
        <v>64</v>
      </c>
      <c r="O12" s="35">
        <f>IF([1]Period_3!V10="", NA(), [1]Period_3!V10)</f>
        <v>2509</v>
      </c>
      <c r="W12" s="5"/>
      <c r="AC12"/>
      <c r="AD12" s="2"/>
    </row>
    <row r="13" spans="2:31" ht="12.75" x14ac:dyDescent="0.2">
      <c r="C13" s="4"/>
      <c r="D13" s="66" t="s">
        <v>10</v>
      </c>
      <c r="E13" s="67"/>
      <c r="F13" s="67"/>
      <c r="G13" s="67"/>
      <c r="H13" s="67"/>
      <c r="I13" s="1">
        <v>9</v>
      </c>
      <c r="J13" s="43">
        <v>1</v>
      </c>
      <c r="K13" s="34">
        <f>IF([1]Period_3!Q11="", NA(), [1]Period_3!Q11)</f>
        <v>2733</v>
      </c>
      <c r="L13" s="18">
        <f>IF([1]Period_3!R11="", NA(), [1]Period_3!R11)</f>
        <v>1542.0006800000001</v>
      </c>
      <c r="M13" s="18">
        <f>IF([1]Period_3!S11="", NA(), [1]Period_3!S11)</f>
        <v>2017</v>
      </c>
      <c r="N13" s="18">
        <f>IF([1]Period_3!T11="", NA(), [1]Period_3!T11)</f>
        <v>62</v>
      </c>
      <c r="O13" s="35">
        <f>IF([1]Period_3!V11="", NA(), [1]Period_3!V11)</f>
        <v>2403</v>
      </c>
      <c r="W13" s="5"/>
      <c r="AC13"/>
      <c r="AD13" s="2"/>
    </row>
    <row r="14" spans="2:31" ht="12.75" customHeight="1" x14ac:dyDescent="0.2">
      <c r="C14" s="19"/>
      <c r="D14" s="50" t="s">
        <v>7</v>
      </c>
      <c r="E14" s="51" t="s">
        <v>5</v>
      </c>
      <c r="F14" s="51" t="s">
        <v>6</v>
      </c>
      <c r="G14" s="51" t="s">
        <v>15</v>
      </c>
      <c r="H14" s="52" t="s">
        <v>14</v>
      </c>
      <c r="I14" s="1">
        <v>10</v>
      </c>
      <c r="J14" s="43">
        <v>1</v>
      </c>
      <c r="K14" s="34">
        <f>IF([1]Period_3!Q12="", NA(), [1]Period_3!Q12)</f>
        <v>2114</v>
      </c>
      <c r="L14" s="18">
        <f>IF([1]Period_3!R12="", NA(), [1]Period_3!R12)</f>
        <v>1212.9792399999999</v>
      </c>
      <c r="M14" s="18">
        <f>IF([1]Period_3!S12="", NA(), [1]Period_3!S12)</f>
        <v>1945</v>
      </c>
      <c r="N14" s="18">
        <f>IF([1]Period_3!T12="", NA(), [1]Period_3!T12)</f>
        <v>58</v>
      </c>
      <c r="O14" s="35">
        <f>IF([1]Period_3!V12="", NA(), [1]Period_3!V12)</f>
        <v>2160</v>
      </c>
      <c r="W14" s="5"/>
      <c r="AC14"/>
      <c r="AD14" s="2"/>
    </row>
    <row r="15" spans="2:31" ht="12.75" customHeight="1" x14ac:dyDescent="0.2">
      <c r="C15" s="20" t="s">
        <v>0</v>
      </c>
      <c r="D15" s="31">
        <f>MAX(K5:K35)</f>
        <v>18367</v>
      </c>
      <c r="E15" s="32">
        <f t="shared" ref="E15:H15" si="2">MAX(L5:L35)</f>
        <v>9148.1138300000002</v>
      </c>
      <c r="F15" s="32">
        <f t="shared" si="2"/>
        <v>21336</v>
      </c>
      <c r="G15" s="32">
        <f t="shared" si="2"/>
        <v>584</v>
      </c>
      <c r="H15" s="33">
        <f t="shared" si="2"/>
        <v>10666</v>
      </c>
      <c r="I15" s="1">
        <v>11</v>
      </c>
      <c r="J15" s="43">
        <v>1</v>
      </c>
      <c r="K15" s="34">
        <f>IF([1]Period_3!Q13="", NA(), [1]Period_3!Q13)</f>
        <v>1359</v>
      </c>
      <c r="L15" s="18">
        <f>IF([1]Period_3!R13="", NA(), [1]Period_3!R13)</f>
        <v>715.99991</v>
      </c>
      <c r="M15" s="18">
        <f>IF([1]Period_3!S13="", NA(), [1]Period_3!S13)</f>
        <v>1767</v>
      </c>
      <c r="N15" s="18">
        <f>IF([1]Period_3!T13="", NA(), [1]Period_3!T13)</f>
        <v>52</v>
      </c>
      <c r="O15" s="35">
        <f>IF([1]Period_3!V13="", NA(), [1]Period_3!V13)</f>
        <v>1940</v>
      </c>
      <c r="W15" s="8"/>
      <c r="AC15"/>
      <c r="AD15" s="2"/>
    </row>
    <row r="16" spans="2:31" ht="12.75" x14ac:dyDescent="0.2">
      <c r="C16" s="21">
        <v>0.95</v>
      </c>
      <c r="D16" s="34">
        <f>PERCENTILE(K5:K35, 0.95)</f>
        <v>9721.549999999992</v>
      </c>
      <c r="E16" s="18">
        <f t="shared" ref="E16:H16" si="3">PERCENTILE(L5:L35, 0.95)</f>
        <v>6051.7028554999933</v>
      </c>
      <c r="F16" s="18">
        <f t="shared" si="3"/>
        <v>7905.1499999999887</v>
      </c>
      <c r="G16" s="18">
        <f t="shared" si="3"/>
        <v>138.39999999999981</v>
      </c>
      <c r="H16" s="35">
        <f t="shared" si="3"/>
        <v>4742.699999999998</v>
      </c>
      <c r="I16" s="1">
        <v>12</v>
      </c>
      <c r="J16" s="43">
        <v>1</v>
      </c>
      <c r="K16" s="34">
        <f>IF([1]Period_3!Q14="", NA(), [1]Period_3!Q14)</f>
        <v>838</v>
      </c>
      <c r="L16" s="18">
        <f>IF([1]Period_3!R14="", NA(), [1]Period_3!R14)</f>
        <v>231.31134</v>
      </c>
      <c r="M16" s="18">
        <f>IF([1]Period_3!S14="", NA(), [1]Period_3!S14)</f>
        <v>1462</v>
      </c>
      <c r="N16" s="18">
        <f>IF([1]Period_3!T14="", NA(), [1]Period_3!T14)</f>
        <v>49</v>
      </c>
      <c r="O16" s="35">
        <f>IF([1]Period_3!V14="", NA(), [1]Period_3!V14)</f>
        <v>1720</v>
      </c>
      <c r="W16" s="8"/>
      <c r="AC16"/>
      <c r="AD16" s="2"/>
    </row>
    <row r="17" spans="1:30" ht="12.75" x14ac:dyDescent="0.2">
      <c r="C17" s="22">
        <v>0.75</v>
      </c>
      <c r="D17" s="34">
        <f>PERCENTILE(K5:K35, 0.75)</f>
        <v>3014.25</v>
      </c>
      <c r="E17" s="18">
        <f t="shared" ref="E17:H17" si="4">PERCENTILE(L5:L35, 0.75)</f>
        <v>2276.1716450000004</v>
      </c>
      <c r="F17" s="18">
        <f t="shared" si="4"/>
        <v>2110.75</v>
      </c>
      <c r="G17" s="18">
        <f t="shared" si="4"/>
        <v>63.5</v>
      </c>
      <c r="H17" s="35">
        <f t="shared" si="4"/>
        <v>2482.5</v>
      </c>
      <c r="I17" s="1">
        <v>13</v>
      </c>
      <c r="J17" s="43">
        <v>1</v>
      </c>
      <c r="K17" s="34">
        <f>IF([1]Period_3!Q15="", NA(), [1]Period_3!Q15)</f>
        <v>439</v>
      </c>
      <c r="L17" s="18">
        <f>IF([1]Period_3!R15="", NA(), [1]Period_3!R15)</f>
        <v>13.2705</v>
      </c>
      <c r="M17" s="18">
        <f>IF([1]Period_3!S15="", NA(), [1]Period_3!S15)</f>
        <v>1078</v>
      </c>
      <c r="N17" s="18">
        <f>IF([1]Period_3!T15="", NA(), [1]Period_3!T15)</f>
        <v>43</v>
      </c>
      <c r="O17" s="35">
        <f>IF([1]Period_3!V15="", NA(), [1]Period_3!V15)</f>
        <v>1464</v>
      </c>
      <c r="W17" s="5"/>
      <c r="AC17"/>
      <c r="AD17" s="2"/>
    </row>
    <row r="18" spans="1:30" ht="12.75" x14ac:dyDescent="0.2">
      <c r="C18" s="22">
        <v>0.5</v>
      </c>
      <c r="D18" s="34">
        <f>PERCENTILE(K5:K35, 0.5)</f>
        <v>-453</v>
      </c>
      <c r="E18" s="18">
        <f t="shared" ref="E18:H18" si="5">PERCENTILE(L5:L35, 0.5)</f>
        <v>-607.16871500000002</v>
      </c>
      <c r="F18" s="18">
        <f t="shared" si="5"/>
        <v>450</v>
      </c>
      <c r="G18" s="18">
        <f t="shared" si="5"/>
        <v>36</v>
      </c>
      <c r="H18" s="35">
        <f t="shared" si="5"/>
        <v>956.5</v>
      </c>
      <c r="I18" s="1">
        <v>14</v>
      </c>
      <c r="J18" s="43">
        <v>1</v>
      </c>
      <c r="K18" s="34">
        <f>IF([1]Period_3!Q16="", NA(), [1]Period_3!Q16)</f>
        <v>65</v>
      </c>
      <c r="L18" s="18">
        <f>IF([1]Period_3!R16="", NA(), [1]Period_3!R16)</f>
        <v>-251.19506000000001</v>
      </c>
      <c r="M18" s="18">
        <f>IF([1]Period_3!S16="", NA(), [1]Period_3!S16)</f>
        <v>740</v>
      </c>
      <c r="N18" s="18">
        <f>IF([1]Period_3!T16="", NA(), [1]Period_3!T16)</f>
        <v>41</v>
      </c>
      <c r="O18" s="35">
        <f>IF([1]Period_3!V16="", NA(), [1]Period_3!V16)</f>
        <v>1233</v>
      </c>
      <c r="W18" s="5"/>
      <c r="AC18"/>
      <c r="AD18" s="2"/>
    </row>
    <row r="19" spans="1:30" ht="12.75" x14ac:dyDescent="0.2">
      <c r="C19" s="22">
        <v>0.25</v>
      </c>
      <c r="D19" s="34">
        <f>PERCENTILE(K5:K35, 0.25)</f>
        <v>-5109.75</v>
      </c>
      <c r="E19" s="18">
        <f t="shared" ref="E19:H19" si="6">PERCENTILE(L5:L35, 0.25)</f>
        <v>-1686.029855</v>
      </c>
      <c r="F19" s="18">
        <f t="shared" si="6"/>
        <v>-1088.75</v>
      </c>
      <c r="G19" s="18">
        <f t="shared" si="6"/>
        <v>-59.25</v>
      </c>
      <c r="H19" s="35">
        <f t="shared" si="6"/>
        <v>-455.75</v>
      </c>
      <c r="I19" s="1">
        <v>15</v>
      </c>
      <c r="J19" s="43">
        <v>1</v>
      </c>
      <c r="K19" s="34">
        <f>IF([1]Period_3!Q17="", NA(), [1]Period_3!Q17)</f>
        <v>-144</v>
      </c>
      <c r="L19" s="18">
        <f>IF([1]Period_3!R17="", NA(), [1]Period_3!R17)</f>
        <v>-560.87450999999999</v>
      </c>
      <c r="M19" s="18">
        <f>IF([1]Period_3!S17="", NA(), [1]Period_3!S17)</f>
        <v>492</v>
      </c>
      <c r="N19" s="18">
        <f>IF([1]Period_3!T17="", NA(), [1]Period_3!T17)</f>
        <v>39</v>
      </c>
      <c r="O19" s="35">
        <f>IF([1]Period_3!V17="", NA(), [1]Period_3!V17)</f>
        <v>1081</v>
      </c>
      <c r="P19" s="4"/>
      <c r="W19" s="5"/>
      <c r="AC19"/>
      <c r="AD19" s="2"/>
    </row>
    <row r="20" spans="1:30" ht="12.75" x14ac:dyDescent="0.2">
      <c r="C20" s="21">
        <v>0.05</v>
      </c>
      <c r="D20" s="34">
        <f>PERCENTILE(K5:K35, 0.05)</f>
        <v>-13805.699999999999</v>
      </c>
      <c r="E20" s="18">
        <f t="shared" ref="E20:H20" si="7">PERCENTILE(L5:L35, 0.05)</f>
        <v>-3005.0247825000001</v>
      </c>
      <c r="F20" s="18">
        <f t="shared" si="7"/>
        <v>-3085.7</v>
      </c>
      <c r="G20" s="18">
        <f t="shared" si="7"/>
        <v>-4944.3499999999995</v>
      </c>
      <c r="H20" s="35">
        <f t="shared" si="7"/>
        <v>-2848.75</v>
      </c>
      <c r="I20" s="1">
        <v>16</v>
      </c>
      <c r="J20" s="43">
        <v>1</v>
      </c>
      <c r="K20" s="34">
        <f>IF([1]Period_3!Q18="", NA(), [1]Period_3!Q18)</f>
        <v>-762</v>
      </c>
      <c r="L20" s="18">
        <f>IF([1]Period_3!R18="", NA(), [1]Period_3!R18)</f>
        <v>-653.46292000000005</v>
      </c>
      <c r="M20" s="18">
        <f>IF([1]Period_3!S18="", NA(), [1]Period_3!S18)</f>
        <v>408</v>
      </c>
      <c r="N20" s="18">
        <f>IF([1]Period_3!T18="", NA(), [1]Period_3!T18)</f>
        <v>33</v>
      </c>
      <c r="O20" s="35">
        <f>IF([1]Period_3!V18="", NA(), [1]Period_3!V18)</f>
        <v>832</v>
      </c>
      <c r="P20" s="4"/>
      <c r="W20" s="5"/>
      <c r="AC20"/>
      <c r="AD20" s="2"/>
    </row>
    <row r="21" spans="1:30" ht="12.75" x14ac:dyDescent="0.2">
      <c r="C21" s="62" t="s">
        <v>3</v>
      </c>
      <c r="D21" s="34">
        <f>MIN(K5:K35)</f>
        <v>-32304</v>
      </c>
      <c r="E21" s="18">
        <f t="shared" ref="E21:H21" si="8">MIN(L5:L35)</f>
        <v>-9823.4071899999999</v>
      </c>
      <c r="F21" s="18">
        <f t="shared" si="8"/>
        <v>-5349</v>
      </c>
      <c r="G21" s="18">
        <f t="shared" si="8"/>
        <v>-22311</v>
      </c>
      <c r="H21" s="35">
        <f t="shared" si="8"/>
        <v>-6363</v>
      </c>
      <c r="I21" s="1">
        <v>17</v>
      </c>
      <c r="J21" s="43">
        <v>1</v>
      </c>
      <c r="K21" s="34">
        <f>IF([1]Period_3!Q19="", NA(), [1]Period_3!Q19)</f>
        <v>-902</v>
      </c>
      <c r="L21" s="18">
        <f>IF([1]Period_3!R19="", NA(), [1]Period_3!R19)</f>
        <v>-807.21642999999995</v>
      </c>
      <c r="M21" s="18">
        <f>IF([1]Period_3!S19="", NA(), [1]Period_3!S19)</f>
        <v>157</v>
      </c>
      <c r="N21" s="18">
        <f>IF([1]Period_3!T19="", NA(), [1]Period_3!T19)</f>
        <v>31</v>
      </c>
      <c r="O21" s="35">
        <f>IF([1]Period_3!V19="", NA(), [1]Period_3!V19)</f>
        <v>671</v>
      </c>
      <c r="P21" s="4"/>
      <c r="W21" s="5"/>
      <c r="AC21"/>
      <c r="AD21" s="2"/>
    </row>
    <row r="22" spans="1:30" ht="12.75" x14ac:dyDescent="0.2">
      <c r="C22" s="61" t="s">
        <v>1</v>
      </c>
      <c r="D22" s="31">
        <f>AVERAGE(K5:K35)</f>
        <v>-1610.0333333333333</v>
      </c>
      <c r="E22" s="32">
        <f>AVERAGE(L5:L35)</f>
        <v>251.63456499999975</v>
      </c>
      <c r="F22" s="32">
        <f>AVERAGE(M5:M35)</f>
        <v>1333.4333333333334</v>
      </c>
      <c r="G22" s="32">
        <f>AVERAGE(N5:N35)</f>
        <v>-1115.1666666666667</v>
      </c>
      <c r="H22" s="33">
        <f>AVERAGE(O5:O35)</f>
        <v>1029.8666666666666</v>
      </c>
      <c r="I22" s="1">
        <v>18</v>
      </c>
      <c r="J22" s="43">
        <v>1</v>
      </c>
      <c r="K22" s="34">
        <f>IF([1]Period_3!Q20="", NA(), [1]Period_3!Q20)</f>
        <v>-1858</v>
      </c>
      <c r="L22" s="18">
        <f>IF([1]Period_3!R20="", NA(), [1]Period_3!R20)</f>
        <v>-1003.45313</v>
      </c>
      <c r="M22" s="18">
        <f>IF([1]Period_3!S20="", NA(), [1]Period_3!S20)</f>
        <v>42</v>
      </c>
      <c r="N22" s="18">
        <f>IF([1]Period_3!T20="", NA(), [1]Period_3!T20)</f>
        <v>25</v>
      </c>
      <c r="O22" s="35">
        <f>IF([1]Period_3!V20="", NA(), [1]Period_3!V20)</f>
        <v>556</v>
      </c>
      <c r="P22" s="4"/>
      <c r="W22" s="5"/>
      <c r="AC22"/>
      <c r="AD22" s="2"/>
    </row>
    <row r="23" spans="1:30" ht="12.75" x14ac:dyDescent="0.2">
      <c r="C23" s="24" t="s">
        <v>4</v>
      </c>
      <c r="D23" s="34">
        <f>STDEV(K5:K35)</f>
        <v>9135.3031562981669</v>
      </c>
      <c r="E23" s="18">
        <f>STDEV(L5:L35)</f>
        <v>3587.9910847954998</v>
      </c>
      <c r="F23" s="18">
        <f>STDEV(M5:M35)</f>
        <v>4736.7383924859705</v>
      </c>
      <c r="G23" s="18">
        <f>STDEV(N5:N35)</f>
        <v>4221.2156124896583</v>
      </c>
      <c r="H23" s="35">
        <f>STDEV(O5:O35)</f>
        <v>2999.0117766993862</v>
      </c>
      <c r="I23" s="1">
        <v>19</v>
      </c>
      <c r="J23" s="43">
        <v>1</v>
      </c>
      <c r="K23" s="34">
        <f>IF([1]Period_3!Q21="", NA(), [1]Period_3!Q21)</f>
        <v>-2792</v>
      </c>
      <c r="L23" s="18">
        <f>IF([1]Period_3!R21="", NA(), [1]Period_3!R21)</f>
        <v>-1102.1509599999999</v>
      </c>
      <c r="M23" s="18">
        <f>IF([1]Period_3!S21="", NA(), [1]Period_3!S21)</f>
        <v>-42</v>
      </c>
      <c r="N23" s="18">
        <f>IF([1]Period_3!T21="", NA(), [1]Period_3!T21)</f>
        <v>21</v>
      </c>
      <c r="O23" s="35">
        <f>IF([1]Period_3!V21="", NA(), [1]Period_3!V21)</f>
        <v>450</v>
      </c>
      <c r="P23" s="4"/>
      <c r="Q23" s="45"/>
      <c r="R23" s="4"/>
      <c r="S23" s="4"/>
      <c r="T23" s="4"/>
      <c r="U23" s="4"/>
      <c r="W23" s="5"/>
      <c r="X23" s="15"/>
      <c r="Y23" s="15"/>
      <c r="Z23" s="15"/>
      <c r="AA23" s="16"/>
      <c r="AC23"/>
      <c r="AD23" s="2"/>
    </row>
    <row r="24" spans="1:30" ht="12.75" customHeight="1" x14ac:dyDescent="0.2">
      <c r="C24" s="25" t="s">
        <v>8</v>
      </c>
      <c r="D24" s="53">
        <f>COUNTIF(K$5:K$35,"&gt;=0")/COUNTA(K$5:K$35)</f>
        <v>0.46666666666666667</v>
      </c>
      <c r="E24" s="46">
        <f t="shared" ref="E24:H24" si="9">COUNTIF(L$5:L$35,"&gt;=0")/COUNTA(L$5:L$35)</f>
        <v>0.43333333333333335</v>
      </c>
      <c r="F24" s="46">
        <f t="shared" si="9"/>
        <v>0.6</v>
      </c>
      <c r="G24" s="46">
        <f t="shared" si="9"/>
        <v>0.73333333333333328</v>
      </c>
      <c r="H24" s="47">
        <f t="shared" si="9"/>
        <v>0.66666666666666663</v>
      </c>
      <c r="I24" s="1">
        <v>20</v>
      </c>
      <c r="J24" s="43">
        <v>1</v>
      </c>
      <c r="K24" s="34">
        <f>IF([1]Period_3!Q22="", NA(), [1]Period_3!Q22)</f>
        <v>-3345</v>
      </c>
      <c r="L24" s="18">
        <f>IF([1]Period_3!R22="", NA(), [1]Period_3!R22)</f>
        <v>-1330.66994</v>
      </c>
      <c r="M24" s="18">
        <f>IF([1]Period_3!S22="", NA(), [1]Period_3!S22)</f>
        <v>-455</v>
      </c>
      <c r="N24" s="18">
        <f>IF([1]Period_3!T22="", NA(), [1]Period_3!T22)</f>
        <v>15</v>
      </c>
      <c r="O24" s="35">
        <f>IF([1]Period_3!V22="", NA(), [1]Period_3!V22)</f>
        <v>267</v>
      </c>
      <c r="P24" s="4"/>
      <c r="Q24" s="65" t="s">
        <v>16</v>
      </c>
      <c r="R24" s="65"/>
      <c r="S24" s="65"/>
      <c r="T24" s="65"/>
      <c r="U24" s="65"/>
      <c r="V24" s="65"/>
      <c r="W24" s="65"/>
      <c r="X24" s="15"/>
      <c r="Y24" s="15"/>
      <c r="Z24" s="15"/>
      <c r="AA24" s="16"/>
      <c r="AC24"/>
      <c r="AD24" s="2"/>
    </row>
    <row r="25" spans="1:30" ht="12.75" customHeight="1" x14ac:dyDescent="0.2">
      <c r="C25" s="26" t="s">
        <v>9</v>
      </c>
      <c r="D25" s="54">
        <f>1-D24</f>
        <v>0.53333333333333333</v>
      </c>
      <c r="E25" s="48">
        <f>1-E24</f>
        <v>0.56666666666666665</v>
      </c>
      <c r="F25" s="48">
        <f>1-F24</f>
        <v>0.4</v>
      </c>
      <c r="G25" s="48">
        <f>1-G24</f>
        <v>0.26666666666666672</v>
      </c>
      <c r="H25" s="49">
        <f>1-H24</f>
        <v>0.33333333333333337</v>
      </c>
      <c r="I25" s="1">
        <v>21</v>
      </c>
      <c r="J25" s="43">
        <v>1</v>
      </c>
      <c r="K25" s="34">
        <f>IF([1]Period_3!Q23="", NA(), [1]Period_3!Q23)</f>
        <v>-3734</v>
      </c>
      <c r="L25" s="18">
        <f>IF([1]Period_3!R23="", NA(), [1]Period_3!R23)</f>
        <v>-1481.13932</v>
      </c>
      <c r="M25" s="18">
        <f>IF([1]Period_3!S23="", NA(), [1]Period_3!S23)</f>
        <v>-787</v>
      </c>
      <c r="N25" s="18">
        <f>IF([1]Period_3!T23="", NA(), [1]Period_3!T23)</f>
        <v>8</v>
      </c>
      <c r="O25" s="35">
        <f>IF([1]Period_3!V23="", NA(), [1]Period_3!V23)</f>
        <v>-48</v>
      </c>
      <c r="P25" s="4"/>
      <c r="Q25" s="65"/>
      <c r="R25" s="65"/>
      <c r="S25" s="65"/>
      <c r="T25" s="65"/>
      <c r="U25" s="65"/>
      <c r="V25" s="65"/>
      <c r="W25" s="65"/>
      <c r="X25" s="15"/>
      <c r="Y25" s="15"/>
      <c r="Z25" s="15"/>
      <c r="AA25" s="16"/>
      <c r="AC25"/>
      <c r="AD25" s="2"/>
    </row>
    <row r="26" spans="1:30" ht="12.75" x14ac:dyDescent="0.2">
      <c r="C26" s="55" t="s">
        <v>2</v>
      </c>
      <c r="D26" s="56">
        <f>MEDIAN(K5:K35)</f>
        <v>-453</v>
      </c>
      <c r="E26" s="56">
        <f>MEDIAN(L5:L35)</f>
        <v>-607.16871500000002</v>
      </c>
      <c r="F26" s="56">
        <f>MEDIAN(M5:M35)</f>
        <v>450</v>
      </c>
      <c r="G26" s="56">
        <f>MEDIAN(N5:N35)</f>
        <v>36</v>
      </c>
      <c r="H26" s="56">
        <f>MEDIAN(O5:O35)</f>
        <v>956.5</v>
      </c>
      <c r="I26" s="1">
        <v>22</v>
      </c>
      <c r="J26" s="43">
        <v>1</v>
      </c>
      <c r="K26" s="34">
        <f>IF([1]Period_3!Q24="", NA(), [1]Period_3!Q24)</f>
        <v>-4743</v>
      </c>
      <c r="L26" s="18">
        <f>IF([1]Period_3!R24="", NA(), [1]Period_3!R24)</f>
        <v>-1552.9768099999999</v>
      </c>
      <c r="M26" s="18">
        <f>IF([1]Period_3!S24="", NA(), [1]Period_3!S24)</f>
        <v>-947</v>
      </c>
      <c r="N26" s="18">
        <f>IF([1]Period_3!T24="", NA(), [1]Period_3!T24)</f>
        <v>0</v>
      </c>
      <c r="O26" s="35">
        <f>IF([1]Period_3!V24="", NA(), [1]Period_3!V24)</f>
        <v>-230</v>
      </c>
      <c r="P26" s="4"/>
      <c r="Q26" s="4"/>
      <c r="R26" s="4"/>
      <c r="S26" s="4"/>
      <c r="T26" s="4"/>
      <c r="U26" s="4"/>
      <c r="V26" s="5"/>
      <c r="W26" s="5"/>
      <c r="X26" s="15"/>
      <c r="Y26" s="15"/>
      <c r="Z26" s="15"/>
      <c r="AA26" s="16"/>
      <c r="AC26"/>
      <c r="AD26" s="2"/>
    </row>
    <row r="27" spans="1:30" ht="12.75" x14ac:dyDescent="0.2">
      <c r="I27" s="1">
        <v>23</v>
      </c>
      <c r="J27" s="43">
        <v>1</v>
      </c>
      <c r="K27" s="34">
        <f>IF([1]Period_3!Q25="", NA(), [1]Period_3!Q25)</f>
        <v>-5232</v>
      </c>
      <c r="L27" s="18">
        <f>IF([1]Period_3!R25="", NA(), [1]Period_3!R25)</f>
        <v>-1730.38087</v>
      </c>
      <c r="M27" s="18">
        <f>IF([1]Period_3!S25="", NA(), [1]Period_3!S25)</f>
        <v>-1136</v>
      </c>
      <c r="N27" s="18">
        <f>IF([1]Period_3!T25="", NA(), [1]Period_3!T25)</f>
        <v>-79</v>
      </c>
      <c r="O27" s="35">
        <f>IF([1]Period_3!V25="", NA(), [1]Period_3!V25)</f>
        <v>-531</v>
      </c>
      <c r="P27" s="4"/>
      <c r="Q27" s="4"/>
      <c r="R27" s="4"/>
      <c r="S27" s="4"/>
      <c r="T27" s="4"/>
      <c r="U27" s="4"/>
      <c r="V27" s="5"/>
      <c r="W27" s="5"/>
      <c r="X27" s="15"/>
      <c r="Y27" s="15"/>
      <c r="Z27" s="15"/>
      <c r="AA27" s="16"/>
      <c r="AC27"/>
      <c r="AD27" s="2"/>
    </row>
    <row r="28" spans="1:30" ht="12.75" x14ac:dyDescent="0.2">
      <c r="C28" s="9"/>
      <c r="D28" s="9"/>
      <c r="E28" s="9"/>
      <c r="F28" s="9"/>
      <c r="G28" s="9"/>
      <c r="H28" s="9"/>
      <c r="I28" s="1">
        <v>24</v>
      </c>
      <c r="J28" s="43">
        <v>1</v>
      </c>
      <c r="K28" s="34">
        <f>IF([1]Period_3!Q26="", NA(), [1]Period_3!Q26)</f>
        <v>-6496</v>
      </c>
      <c r="L28" s="18">
        <f>IF([1]Period_3!R26="", NA(), [1]Period_3!R26)</f>
        <v>-1875.03711</v>
      </c>
      <c r="M28" s="18">
        <f>IF([1]Period_3!S26="", NA(), [1]Period_3!S26)</f>
        <v>-1233</v>
      </c>
      <c r="N28" s="18">
        <f>IF([1]Period_3!T26="", NA(), [1]Period_3!T26)</f>
        <v>-170</v>
      </c>
      <c r="O28" s="35">
        <f>IF([1]Period_3!V26="", NA(), [1]Period_3!V26)</f>
        <v>-916</v>
      </c>
      <c r="P28" s="4"/>
      <c r="X28" s="15"/>
      <c r="Y28" s="15"/>
      <c r="Z28" s="15"/>
      <c r="AA28" s="16"/>
      <c r="AC28"/>
      <c r="AD28" s="2"/>
    </row>
    <row r="29" spans="1:30" ht="12.75" x14ac:dyDescent="0.2">
      <c r="I29" s="1">
        <v>25</v>
      </c>
      <c r="J29" s="43">
        <v>1</v>
      </c>
      <c r="K29" s="34">
        <f>IF([1]Period_3!Q27="", NA(), [1]Period_3!Q27)</f>
        <v>-8139</v>
      </c>
      <c r="L29" s="18">
        <f>IF([1]Period_3!R27="", NA(), [1]Period_3!R27)</f>
        <v>-2034.8749</v>
      </c>
      <c r="M29" s="18">
        <f>IF([1]Period_3!S27="", NA(), [1]Period_3!S27)</f>
        <v>-1586</v>
      </c>
      <c r="N29" s="18">
        <f>IF([1]Period_3!T27="", NA(), [1]Period_3!T27)</f>
        <v>-276</v>
      </c>
      <c r="O29" s="35">
        <f>IF([1]Period_3!V27="", NA(), [1]Period_3!V27)</f>
        <v>-1097</v>
      </c>
      <c r="P29" s="4"/>
      <c r="Q29" s="4"/>
      <c r="R29" s="4"/>
      <c r="S29" s="4"/>
      <c r="T29" s="4"/>
      <c r="U29" s="4"/>
      <c r="V29" s="5"/>
      <c r="W29" s="5"/>
      <c r="X29" s="15"/>
      <c r="Y29" s="15"/>
      <c r="Z29" s="15"/>
      <c r="AA29" s="16"/>
      <c r="AC29"/>
      <c r="AD29" s="2"/>
    </row>
    <row r="30" spans="1:30" ht="12.75" x14ac:dyDescent="0.2">
      <c r="A30" s="41"/>
      <c r="B30" s="41"/>
      <c r="I30" s="1">
        <v>26</v>
      </c>
      <c r="J30" s="43">
        <v>1</v>
      </c>
      <c r="K30" s="34">
        <f>IF([1]Period_3!Q28="", NA(), [1]Period_3!Q28)</f>
        <v>-9778</v>
      </c>
      <c r="L30" s="18">
        <f>IF([1]Period_3!R28="", NA(), [1]Period_3!R28)</f>
        <v>-2364.7846399999999</v>
      </c>
      <c r="M30" s="18">
        <f>IF([1]Period_3!S28="", NA(), [1]Period_3!S28)</f>
        <v>-1798</v>
      </c>
      <c r="N30" s="18">
        <f>IF([1]Period_3!T28="", NA(), [1]Period_3!T28)</f>
        <v>-729</v>
      </c>
      <c r="O30" s="35">
        <f>IF([1]Period_3!V28="", NA(), [1]Period_3!V28)</f>
        <v>-1708</v>
      </c>
      <c r="P30" s="4"/>
      <c r="Q30" s="4"/>
      <c r="R30" s="4"/>
      <c r="S30" s="4"/>
      <c r="T30" s="4"/>
      <c r="U30" s="4"/>
      <c r="V30" s="5"/>
      <c r="W30" s="5"/>
      <c r="X30" s="15"/>
      <c r="Y30" s="15"/>
      <c r="Z30" s="15"/>
      <c r="AA30" s="16"/>
      <c r="AC30"/>
      <c r="AD30" s="2"/>
    </row>
    <row r="31" spans="1:30" ht="12.75" x14ac:dyDescent="0.2">
      <c r="A31" s="41"/>
      <c r="B31" s="41"/>
      <c r="I31" s="1">
        <v>27</v>
      </c>
      <c r="J31" s="43">
        <v>1</v>
      </c>
      <c r="K31" s="18">
        <f>IF([1]Period_3!Q29="", NA(), [1]Period_3!Q29)</f>
        <v>-10531</v>
      </c>
      <c r="L31" s="18">
        <f>IF([1]Period_3!R29="", NA(), [1]Period_3!R29)</f>
        <v>-2519.1033699999998</v>
      </c>
      <c r="M31" s="18">
        <f>IF([1]Period_3!S29="", NA(), [1]Period_3!S29)</f>
        <v>-2061</v>
      </c>
      <c r="N31" s="18">
        <f>IF([1]Period_3!T29="", NA(), [1]Period_3!T29)</f>
        <v>-2041</v>
      </c>
      <c r="O31" s="35">
        <f>IF([1]Period_3!V29="", NA(), [1]Period_3!V29)</f>
        <v>-2159</v>
      </c>
      <c r="P31" s="4"/>
      <c r="Q31" s="4"/>
      <c r="R31" s="4"/>
      <c r="S31" s="4"/>
      <c r="T31" s="4"/>
      <c r="U31" s="4"/>
      <c r="V31" s="5"/>
      <c r="W31" s="5"/>
      <c r="X31" s="15"/>
      <c r="Y31" s="15"/>
      <c r="Z31" s="15"/>
      <c r="AA31" s="16"/>
      <c r="AC31"/>
      <c r="AD31" s="2"/>
    </row>
    <row r="32" spans="1:30" ht="12.75" x14ac:dyDescent="0.2">
      <c r="A32" s="41"/>
      <c r="B32" s="41"/>
      <c r="I32" s="1">
        <v>28</v>
      </c>
      <c r="J32" s="43">
        <v>1</v>
      </c>
      <c r="K32" s="18">
        <f>IF([1]Period_3!Q30="", NA(), [1]Period_3!Q30)</f>
        <v>-12995</v>
      </c>
      <c r="L32" s="18">
        <f>IF([1]Period_3!R30="", NA(), [1]Period_3!R30)</f>
        <v>-2856.5622100000001</v>
      </c>
      <c r="M32" s="18">
        <f>IF([1]Period_3!S30="", NA(), [1]Period_3!S30)</f>
        <v>-2858</v>
      </c>
      <c r="N32" s="18">
        <f>IF([1]Period_3!T30="", NA(), [1]Period_3!T30)</f>
        <v>-3153</v>
      </c>
      <c r="O32" s="35">
        <f>IF([1]Period_3!V30="", NA(), [1]Period_3!V30)</f>
        <v>-2450</v>
      </c>
      <c r="P32" s="4"/>
      <c r="Q32" s="4"/>
      <c r="R32" s="4"/>
      <c r="S32" s="4"/>
      <c r="T32" s="4"/>
      <c r="U32" s="4"/>
      <c r="V32" s="5"/>
      <c r="W32" s="5"/>
      <c r="X32" s="15"/>
      <c r="Y32" s="15"/>
      <c r="Z32" s="15"/>
      <c r="AA32" s="16"/>
      <c r="AC32"/>
      <c r="AD32" s="2"/>
    </row>
    <row r="33" spans="1:30" ht="12.75" x14ac:dyDescent="0.2">
      <c r="A33" s="41"/>
      <c r="B33" s="41"/>
      <c r="I33" s="1">
        <v>29</v>
      </c>
      <c r="J33" s="43">
        <v>1</v>
      </c>
      <c r="K33" s="18">
        <f>IF([1]Period_3!Q31="", NA(), [1]Period_3!Q31)</f>
        <v>-14469</v>
      </c>
      <c r="L33" s="18">
        <f>IF([1]Period_3!R31="", NA(), [1]Period_3!R31)</f>
        <v>-3126.4941600000002</v>
      </c>
      <c r="M33" s="18">
        <f>IF([1]Period_3!S31="", NA(), [1]Period_3!S31)</f>
        <v>-3272</v>
      </c>
      <c r="N33" s="18">
        <f>IF([1]Period_3!T31="", NA(), [1]Period_3!T31)</f>
        <v>-6410</v>
      </c>
      <c r="O33" s="35">
        <f>IF([1]Period_3!V31="", NA(), [1]Period_3!V31)</f>
        <v>-3175</v>
      </c>
      <c r="P33" s="4"/>
      <c r="Q33" s="4"/>
      <c r="R33" s="4"/>
      <c r="S33" s="4"/>
      <c r="T33" s="4"/>
      <c r="U33" s="4"/>
      <c r="V33" s="5"/>
      <c r="W33" s="5"/>
      <c r="X33" s="15"/>
      <c r="Y33" s="15"/>
      <c r="Z33" s="15"/>
      <c r="AA33" s="16"/>
      <c r="AC33"/>
      <c r="AD33" s="2"/>
    </row>
    <row r="34" spans="1:30" ht="12.75" x14ac:dyDescent="0.2">
      <c r="A34" s="41"/>
      <c r="B34" s="41"/>
      <c r="I34" s="1">
        <v>30</v>
      </c>
      <c r="J34" s="43">
        <v>1</v>
      </c>
      <c r="K34" s="18">
        <f>IF([1]Period_3!Q32="", NA(), [1]Period_3!Q32)</f>
        <v>-32304</v>
      </c>
      <c r="L34" s="18">
        <f>IF([1]Period_3!R32="", NA(), [1]Period_3!R32)</f>
        <v>-9823.4071899999999</v>
      </c>
      <c r="M34" s="18">
        <f>IF([1]Period_3!S32="", NA(), [1]Period_3!S32)</f>
        <v>-5349</v>
      </c>
      <c r="N34" s="18">
        <f>IF([1]Period_3!T32="", NA(), [1]Period_3!T32)</f>
        <v>-22311</v>
      </c>
      <c r="O34" s="35">
        <f>IF([1]Period_3!V32="", NA(), [1]Period_3!V32)</f>
        <v>-6363</v>
      </c>
      <c r="P34" s="4"/>
      <c r="Q34" s="4"/>
      <c r="R34" s="4"/>
      <c r="S34" s="4"/>
      <c r="T34" s="4"/>
      <c r="U34" s="4"/>
      <c r="V34" s="5"/>
      <c r="W34" s="5"/>
      <c r="X34" s="15"/>
      <c r="Y34" s="15"/>
      <c r="Z34" s="15"/>
      <c r="AA34" s="16"/>
      <c r="AC34"/>
      <c r="AD34" s="2"/>
    </row>
    <row r="35" spans="1:30" ht="12.75" x14ac:dyDescent="0.2">
      <c r="A35" s="41"/>
      <c r="B35" s="41"/>
      <c r="J35" s="44"/>
      <c r="K35" s="23"/>
      <c r="L35" s="23"/>
      <c r="M35" s="23"/>
      <c r="N35" s="23"/>
      <c r="O35" s="37"/>
      <c r="P35" s="4"/>
      <c r="Q35" s="4"/>
      <c r="R35" s="4"/>
      <c r="S35" s="4"/>
      <c r="T35" s="4"/>
      <c r="U35" s="4"/>
      <c r="V35" s="5"/>
      <c r="W35" s="5"/>
      <c r="X35" s="15"/>
      <c r="Y35" s="15"/>
      <c r="Z35" s="15"/>
      <c r="AA35" s="16"/>
      <c r="AC35"/>
      <c r="AD35" s="2"/>
    </row>
    <row r="36" spans="1:30" ht="12.75" x14ac:dyDescent="0.2">
      <c r="A36" s="41"/>
      <c r="B36" s="41"/>
      <c r="I36" s="7"/>
      <c r="P36" s="7"/>
      <c r="Q36" s="7"/>
      <c r="R36" s="7"/>
      <c r="S36" s="7"/>
      <c r="T36" s="7"/>
      <c r="U36" s="7"/>
      <c r="V36" s="5"/>
      <c r="W36" s="5"/>
      <c r="X36" s="15"/>
      <c r="Y36" s="15"/>
      <c r="Z36" s="15"/>
      <c r="AA36" s="16"/>
      <c r="AC36"/>
      <c r="AD36" s="2"/>
    </row>
    <row r="37" spans="1:30" ht="12.75" x14ac:dyDescent="0.2">
      <c r="A37" s="41"/>
      <c r="B37" s="41"/>
      <c r="I37" s="7"/>
      <c r="P37" s="7"/>
      <c r="Q37" s="7"/>
      <c r="R37" s="7"/>
      <c r="S37" s="7"/>
      <c r="T37" s="7"/>
      <c r="U37" s="7"/>
      <c r="V37" s="5"/>
      <c r="W37" s="5"/>
      <c r="X37" s="15"/>
      <c r="Y37" s="15"/>
      <c r="Z37" s="15"/>
      <c r="AA37" s="16"/>
      <c r="AC37"/>
      <c r="AD37" s="2"/>
    </row>
    <row r="38" spans="1:30" ht="12.75" x14ac:dyDescent="0.2">
      <c r="A38" s="41"/>
      <c r="B38" s="41"/>
      <c r="I38" s="5"/>
      <c r="P38" s="5"/>
      <c r="Q38" s="5"/>
      <c r="R38" s="5"/>
      <c r="S38" s="5"/>
      <c r="T38" s="5"/>
      <c r="U38" s="5"/>
      <c r="V38" s="5"/>
      <c r="W38" s="5"/>
      <c r="X38" s="15"/>
      <c r="Y38" s="15"/>
      <c r="Z38" s="15"/>
      <c r="AA38" s="16"/>
      <c r="AC38"/>
      <c r="AD38" s="2"/>
    </row>
    <row r="39" spans="1:30" ht="12.75" x14ac:dyDescent="0.2">
      <c r="A39" s="41"/>
      <c r="B39" s="41"/>
      <c r="I39" s="10"/>
      <c r="P39" s="10"/>
      <c r="Q39" s="10"/>
      <c r="R39" s="10"/>
      <c r="S39" s="10"/>
      <c r="T39" s="10"/>
      <c r="U39" s="10"/>
      <c r="V39" s="5"/>
      <c r="W39" s="5"/>
      <c r="X39" s="15"/>
      <c r="Y39" s="15"/>
      <c r="Z39" s="15"/>
      <c r="AA39" s="16"/>
      <c r="AC39"/>
      <c r="AD39" s="2"/>
    </row>
    <row r="40" spans="1:30" ht="12.75" x14ac:dyDescent="0.2">
      <c r="A40" s="41"/>
      <c r="B40" s="41"/>
      <c r="I40" s="11"/>
      <c r="P40" s="11"/>
      <c r="Q40" s="11"/>
      <c r="R40" s="11"/>
      <c r="S40" s="11"/>
      <c r="T40" s="11"/>
      <c r="U40" s="11"/>
      <c r="V40" s="5"/>
      <c r="W40" s="5"/>
      <c r="X40" s="15"/>
      <c r="Y40" s="15"/>
      <c r="Z40" s="15"/>
      <c r="AA40" s="16"/>
      <c r="AC40"/>
      <c r="AD40" s="2"/>
    </row>
    <row r="41" spans="1:30" ht="12.75" x14ac:dyDescent="0.2">
      <c r="A41" s="41"/>
      <c r="B41" s="41"/>
      <c r="I41" s="11"/>
      <c r="P41" s="11"/>
      <c r="Q41" s="11"/>
      <c r="R41" s="11"/>
      <c r="S41" s="11"/>
      <c r="T41" s="11"/>
      <c r="U41" s="11"/>
      <c r="V41" s="5"/>
      <c r="W41" s="5"/>
      <c r="X41" s="15"/>
      <c r="Y41" s="15"/>
      <c r="Z41" s="15"/>
      <c r="AA41" s="16"/>
      <c r="AC41"/>
      <c r="AD41" s="2"/>
    </row>
    <row r="42" spans="1:30" ht="12.75" x14ac:dyDescent="0.2">
      <c r="A42" s="41"/>
      <c r="B42" s="41"/>
      <c r="I42" s="11"/>
      <c r="P42" s="11"/>
      <c r="Q42" s="11"/>
      <c r="R42" s="11"/>
      <c r="S42" s="11"/>
      <c r="T42" s="11"/>
      <c r="U42" s="11"/>
      <c r="V42" s="5"/>
      <c r="W42" s="5"/>
      <c r="X42" s="15"/>
      <c r="Y42" s="15"/>
      <c r="Z42" s="15"/>
      <c r="AA42" s="16"/>
      <c r="AC42"/>
      <c r="AD42" s="2"/>
    </row>
    <row r="43" spans="1:30" ht="12.75" x14ac:dyDescent="0.2">
      <c r="I43" s="11"/>
      <c r="P43" s="11"/>
      <c r="Q43" s="11"/>
      <c r="R43" s="11"/>
      <c r="S43" s="11"/>
      <c r="T43" s="11"/>
      <c r="U43" s="11"/>
      <c r="V43" s="5"/>
      <c r="W43" s="5"/>
      <c r="X43" s="15"/>
      <c r="Y43" s="15"/>
      <c r="Z43" s="15"/>
      <c r="AA43" s="16"/>
      <c r="AC43"/>
      <c r="AD43" s="2"/>
    </row>
    <row r="44" spans="1:30" ht="12.75" x14ac:dyDescent="0.2">
      <c r="I44" s="11"/>
      <c r="P44" s="11"/>
      <c r="Q44" s="11"/>
      <c r="R44" s="11"/>
      <c r="S44" s="11"/>
      <c r="T44" s="11"/>
      <c r="U44" s="11"/>
      <c r="V44" s="5"/>
      <c r="W44" s="5"/>
      <c r="X44" s="15"/>
      <c r="Y44" s="15"/>
      <c r="Z44" s="15"/>
      <c r="AA44" s="16"/>
      <c r="AC44"/>
      <c r="AD44" s="2"/>
    </row>
    <row r="45" spans="1:30" ht="12.75" x14ac:dyDescent="0.2">
      <c r="I45" s="11"/>
      <c r="P45" s="11"/>
      <c r="Q45" s="11"/>
      <c r="R45" s="11"/>
      <c r="S45" s="11"/>
      <c r="T45" s="11"/>
      <c r="U45" s="11"/>
      <c r="V45" s="5"/>
      <c r="W45" s="5"/>
      <c r="X45" s="15"/>
      <c r="Y45" s="15"/>
      <c r="Z45" s="15"/>
      <c r="AA45" s="16"/>
      <c r="AC45"/>
      <c r="AD45" s="2"/>
    </row>
    <row r="46" spans="1:30" ht="12.75" x14ac:dyDescent="0.2">
      <c r="I46" s="11"/>
      <c r="P46" s="11"/>
      <c r="Q46" s="11"/>
      <c r="R46" s="11"/>
      <c r="S46" s="11"/>
      <c r="T46" s="11"/>
      <c r="U46" s="11"/>
      <c r="V46" s="5"/>
      <c r="W46" s="5"/>
      <c r="X46" s="15"/>
      <c r="Y46" s="15"/>
      <c r="Z46" s="15"/>
      <c r="AA46" s="16"/>
      <c r="AC46"/>
      <c r="AD46" s="2"/>
    </row>
    <row r="47" spans="1:30" ht="12.75" x14ac:dyDescent="0.2">
      <c r="I47" s="11"/>
      <c r="P47" s="11"/>
      <c r="Q47" s="11"/>
      <c r="R47" s="11"/>
      <c r="S47" s="11"/>
      <c r="T47" s="11"/>
      <c r="U47" s="11"/>
      <c r="V47" s="5"/>
      <c r="W47" s="5"/>
      <c r="X47" s="15"/>
      <c r="Y47" s="15"/>
      <c r="Z47" s="15"/>
      <c r="AA47" s="16"/>
      <c r="AC47"/>
      <c r="AD47" s="2"/>
    </row>
    <row r="48" spans="1:30" ht="12.75" x14ac:dyDescent="0.2">
      <c r="I48" s="11"/>
      <c r="P48" s="11"/>
      <c r="Q48" s="11"/>
      <c r="R48" s="11"/>
      <c r="S48" s="11"/>
      <c r="T48" s="11"/>
      <c r="U48" s="11"/>
      <c r="V48" s="5"/>
      <c r="W48" s="5"/>
      <c r="X48" s="15"/>
      <c r="Y48" s="15"/>
      <c r="Z48" s="15"/>
      <c r="AA48" s="16"/>
      <c r="AC48"/>
      <c r="AD48" s="2"/>
    </row>
    <row r="49" spans="9:30" ht="12.75" x14ac:dyDescent="0.2">
      <c r="I49" s="11"/>
      <c r="P49" s="11"/>
      <c r="Q49" s="11"/>
      <c r="R49" s="11"/>
      <c r="S49" s="11"/>
      <c r="T49" s="11"/>
      <c r="U49" s="11"/>
      <c r="V49" s="5"/>
      <c r="W49" s="5"/>
      <c r="X49" s="15"/>
      <c r="Y49" s="15"/>
      <c r="Z49" s="15"/>
      <c r="AA49" s="16"/>
      <c r="AC49"/>
      <c r="AD49" s="2"/>
    </row>
    <row r="50" spans="9:30" ht="12.75" x14ac:dyDescent="0.2">
      <c r="I50" s="11"/>
      <c r="P50" s="11"/>
      <c r="Q50" s="11"/>
      <c r="R50" s="11"/>
      <c r="S50" s="11"/>
      <c r="T50" s="11"/>
      <c r="U50" s="11"/>
      <c r="V50" s="5"/>
      <c r="W50" s="5"/>
      <c r="X50" s="15"/>
      <c r="Y50" s="15"/>
      <c r="Z50" s="15"/>
      <c r="AA50" s="16"/>
      <c r="AC50"/>
      <c r="AD50" s="2"/>
    </row>
    <row r="51" spans="9:30" ht="12.75" x14ac:dyDescent="0.2">
      <c r="I51" s="11"/>
      <c r="P51" s="11"/>
      <c r="Q51" s="11"/>
      <c r="R51" s="11"/>
      <c r="S51" s="11"/>
      <c r="T51" s="11"/>
      <c r="U51" s="11"/>
      <c r="V51" s="5"/>
      <c r="W51" s="5"/>
      <c r="X51" s="15"/>
      <c r="Y51" s="15"/>
      <c r="Z51" s="15"/>
      <c r="AA51" s="16"/>
      <c r="AC51"/>
      <c r="AD51" s="2"/>
    </row>
    <row r="52" spans="9:30" ht="12.75" x14ac:dyDescent="0.2">
      <c r="I52" s="12"/>
      <c r="P52" s="12"/>
      <c r="Q52" s="11"/>
      <c r="R52" s="11"/>
      <c r="S52" s="11"/>
      <c r="T52" s="11"/>
      <c r="U52" s="11"/>
      <c r="V52" s="5"/>
      <c r="W52" s="5"/>
      <c r="X52" s="15"/>
      <c r="Y52" s="15"/>
      <c r="Z52" s="15"/>
      <c r="AA52" s="16"/>
      <c r="AC52"/>
      <c r="AD52" s="2"/>
    </row>
    <row r="53" spans="9:30" ht="12.75" x14ac:dyDescent="0.2">
      <c r="I53" s="12"/>
      <c r="P53" s="12"/>
      <c r="Q53" s="11"/>
      <c r="R53" s="11"/>
      <c r="S53" s="11"/>
      <c r="T53" s="11"/>
      <c r="U53" s="11"/>
      <c r="V53" s="5"/>
      <c r="W53" s="5"/>
      <c r="X53" s="15"/>
      <c r="Y53" s="15"/>
      <c r="Z53" s="15"/>
      <c r="AA53" s="16"/>
      <c r="AC53"/>
      <c r="AD53" s="2"/>
    </row>
    <row r="54" spans="9:30" ht="12.75" x14ac:dyDescent="0.2">
      <c r="I54" s="12"/>
      <c r="P54" s="12"/>
      <c r="Q54" s="12"/>
      <c r="R54" s="12"/>
      <c r="S54" s="12"/>
      <c r="T54" s="12"/>
      <c r="U54" s="12"/>
      <c r="V54" s="5"/>
      <c r="W54" s="5"/>
      <c r="X54" s="15"/>
      <c r="Y54" s="15"/>
      <c r="Z54" s="15"/>
      <c r="AA54" s="16"/>
      <c r="AC54"/>
      <c r="AD54" s="2"/>
    </row>
    <row r="55" spans="9:30" ht="12.75" x14ac:dyDescent="0.2">
      <c r="I55" s="12"/>
      <c r="P55" s="12"/>
      <c r="Q55" s="12"/>
      <c r="R55" s="12"/>
      <c r="S55" s="12"/>
      <c r="T55" s="12"/>
      <c r="U55" s="12"/>
      <c r="V55" s="5"/>
      <c r="W55" s="5"/>
      <c r="X55" s="15"/>
      <c r="Y55" s="15"/>
      <c r="Z55" s="15"/>
      <c r="AA55" s="16"/>
      <c r="AC55"/>
      <c r="AD55" s="2"/>
    </row>
    <row r="56" spans="9:30" ht="12.75" x14ac:dyDescent="0.2">
      <c r="I56" s="11"/>
      <c r="P56" s="11"/>
      <c r="Q56" s="11"/>
      <c r="R56" s="11"/>
      <c r="S56" s="11"/>
      <c r="T56" s="11"/>
      <c r="U56" s="11"/>
      <c r="V56" s="5"/>
      <c r="W56" s="5"/>
      <c r="X56" s="15"/>
      <c r="Y56" s="15"/>
      <c r="Z56" s="15"/>
      <c r="AA56" s="16"/>
      <c r="AC56"/>
      <c r="AD56" s="2"/>
    </row>
    <row r="57" spans="9:30" ht="12.75" x14ac:dyDescent="0.2">
      <c r="I57" s="11"/>
      <c r="P57" s="11"/>
      <c r="Q57" s="11"/>
      <c r="R57" s="11"/>
      <c r="S57" s="11"/>
      <c r="T57" s="11"/>
      <c r="U57" s="11"/>
      <c r="V57" s="5"/>
      <c r="W57" s="5"/>
      <c r="X57" s="15"/>
      <c r="Y57" s="15"/>
      <c r="Z57" s="15"/>
      <c r="AA57" s="16"/>
      <c r="AC57"/>
      <c r="AD57" s="2"/>
    </row>
    <row r="58" spans="9:30" ht="12.75" x14ac:dyDescent="0.2">
      <c r="I58" s="11"/>
      <c r="P58" s="11"/>
      <c r="Q58" s="11"/>
      <c r="R58" s="11"/>
      <c r="S58" s="11"/>
      <c r="T58" s="11"/>
      <c r="U58" s="11"/>
      <c r="V58" s="5"/>
      <c r="W58" s="5"/>
      <c r="X58" s="15"/>
      <c r="Y58" s="15"/>
      <c r="Z58" s="15"/>
      <c r="AA58" s="16"/>
      <c r="AC58"/>
      <c r="AD58" s="2"/>
    </row>
    <row r="59" spans="9:30" ht="12.75" x14ac:dyDescent="0.2">
      <c r="I59" s="13"/>
      <c r="P59" s="13"/>
      <c r="Q59" s="13"/>
      <c r="R59" s="13"/>
      <c r="S59" s="13"/>
      <c r="T59" s="13"/>
      <c r="U59" s="13"/>
      <c r="V59" s="5"/>
      <c r="W59" s="5"/>
      <c r="X59" s="15"/>
      <c r="Y59" s="15"/>
      <c r="Z59" s="15"/>
      <c r="AA59" s="16"/>
      <c r="AC59"/>
      <c r="AD59" s="2"/>
    </row>
    <row r="60" spans="9:30" ht="12.75" x14ac:dyDescent="0.2">
      <c r="V60" s="5"/>
      <c r="W60" s="5"/>
      <c r="X60" s="15"/>
      <c r="Y60" s="15"/>
      <c r="Z60" s="15"/>
      <c r="AA60" s="16"/>
      <c r="AC60"/>
      <c r="AD60" s="2"/>
    </row>
    <row r="61" spans="9:30" ht="12.75" x14ac:dyDescent="0.2">
      <c r="V61" s="5"/>
      <c r="W61" s="5"/>
      <c r="X61" s="15"/>
      <c r="Y61" s="15"/>
      <c r="Z61" s="15"/>
      <c r="AA61" s="16"/>
      <c r="AC61"/>
      <c r="AD61" s="2"/>
    </row>
    <row r="62" spans="9:30" ht="12.75" x14ac:dyDescent="0.2">
      <c r="V62" s="5"/>
      <c r="W62" s="5"/>
      <c r="X62" s="15"/>
      <c r="Y62" s="15"/>
      <c r="Z62" s="15"/>
      <c r="AA62" s="16"/>
      <c r="AC62"/>
      <c r="AD62" s="2"/>
    </row>
    <row r="63" spans="9:30" ht="12.75" x14ac:dyDescent="0.2">
      <c r="V63" s="5"/>
      <c r="W63" s="5"/>
      <c r="X63" s="15"/>
      <c r="Y63" s="15"/>
      <c r="Z63" s="15"/>
      <c r="AA63" s="16"/>
      <c r="AC63"/>
      <c r="AD63" s="2"/>
    </row>
    <row r="64" spans="9:30" ht="12.75" x14ac:dyDescent="0.2">
      <c r="V64" s="5"/>
      <c r="W64" s="5"/>
      <c r="X64" s="15"/>
      <c r="Y64" s="15"/>
      <c r="Z64" s="15"/>
      <c r="AA64" s="16"/>
      <c r="AC64"/>
      <c r="AD64" s="2"/>
    </row>
    <row r="65" spans="22:30" ht="12.75" x14ac:dyDescent="0.2">
      <c r="V65" s="5"/>
      <c r="W65" s="5"/>
      <c r="X65" s="15"/>
      <c r="Y65" s="15"/>
      <c r="Z65" s="15"/>
      <c r="AA65" s="16"/>
      <c r="AC65"/>
      <c r="AD65" s="2"/>
    </row>
    <row r="66" spans="22:30" ht="12.75" x14ac:dyDescent="0.2">
      <c r="V66" s="5"/>
      <c r="W66" s="5"/>
      <c r="X66" s="15"/>
      <c r="Y66" s="15"/>
      <c r="Z66" s="15"/>
      <c r="AA66" s="16"/>
      <c r="AC66"/>
      <c r="AD66" s="2"/>
    </row>
    <row r="67" spans="22:30" ht="12.75" x14ac:dyDescent="0.2">
      <c r="V67" s="5"/>
      <c r="W67" s="5"/>
      <c r="X67" s="15"/>
      <c r="Y67" s="15"/>
      <c r="Z67" s="15"/>
      <c r="AA67" s="16"/>
      <c r="AC67"/>
      <c r="AD67" s="2"/>
    </row>
    <row r="68" spans="22:30" ht="12.75" x14ac:dyDescent="0.2">
      <c r="V68" s="5"/>
      <c r="W68" s="5"/>
      <c r="X68" s="15"/>
      <c r="Y68" s="15"/>
      <c r="Z68" s="15"/>
      <c r="AA68" s="16"/>
      <c r="AC68"/>
      <c r="AD68" s="2"/>
    </row>
    <row r="69" spans="22:30" ht="12.75" x14ac:dyDescent="0.2">
      <c r="V69" s="5"/>
      <c r="W69" s="5"/>
      <c r="X69" s="15"/>
      <c r="Y69" s="15"/>
      <c r="Z69" s="15"/>
      <c r="AA69" s="16"/>
      <c r="AC69"/>
      <c r="AD69" s="2"/>
    </row>
    <row r="70" spans="22:30" ht="12.75" x14ac:dyDescent="0.2">
      <c r="V70" s="5"/>
      <c r="W70" s="5"/>
      <c r="X70" s="15"/>
      <c r="Y70" s="15"/>
      <c r="Z70" s="15"/>
      <c r="AA70" s="16"/>
      <c r="AC70"/>
      <c r="AD70" s="2"/>
    </row>
    <row r="71" spans="22:30" ht="12.75" x14ac:dyDescent="0.2">
      <c r="V71" s="5"/>
      <c r="W71" s="5"/>
      <c r="X71" s="15"/>
      <c r="Y71" s="15"/>
      <c r="Z71" s="15"/>
      <c r="AA71" s="16"/>
      <c r="AC71"/>
      <c r="AD71" s="2"/>
    </row>
    <row r="72" spans="22:30" ht="12.75" x14ac:dyDescent="0.2">
      <c r="V72" s="5"/>
      <c r="W72" s="5"/>
      <c r="X72" s="15"/>
      <c r="Y72" s="15"/>
      <c r="Z72" s="15"/>
      <c r="AA72" s="16"/>
      <c r="AC72"/>
      <c r="AD72" s="2"/>
    </row>
    <row r="73" spans="22:30" ht="12.75" x14ac:dyDescent="0.2">
      <c r="V73" s="5"/>
      <c r="W73" s="5"/>
      <c r="X73" s="15"/>
      <c r="Y73" s="15"/>
      <c r="Z73" s="15"/>
      <c r="AA73" s="16"/>
      <c r="AC73"/>
      <c r="AD73" s="2"/>
    </row>
    <row r="74" spans="22:30" ht="12.75" x14ac:dyDescent="0.2">
      <c r="V74" s="5"/>
      <c r="W74" s="5"/>
      <c r="X74" s="15"/>
      <c r="Y74" s="15"/>
      <c r="Z74" s="15"/>
      <c r="AA74" s="16"/>
      <c r="AC74"/>
      <c r="AD74" s="2"/>
    </row>
    <row r="75" spans="22:30" ht="12.75" x14ac:dyDescent="0.2">
      <c r="V75" s="5"/>
      <c r="W75" s="5"/>
      <c r="X75" s="15"/>
      <c r="Y75" s="15"/>
      <c r="Z75" s="15"/>
      <c r="AA75" s="16"/>
      <c r="AC75"/>
      <c r="AD75" s="2"/>
    </row>
    <row r="76" spans="22:30" ht="12.75" x14ac:dyDescent="0.2">
      <c r="V76" s="5"/>
      <c r="W76" s="5"/>
      <c r="X76" s="15"/>
      <c r="Y76" s="15"/>
      <c r="Z76" s="15"/>
      <c r="AA76" s="16"/>
      <c r="AC76"/>
      <c r="AD76" s="2"/>
    </row>
    <row r="77" spans="22:30" ht="12.75" x14ac:dyDescent="0.2">
      <c r="V77" s="5"/>
      <c r="W77" s="5"/>
      <c r="X77" s="15"/>
      <c r="Y77" s="15"/>
      <c r="Z77" s="15"/>
      <c r="AA77" s="16"/>
      <c r="AC77"/>
      <c r="AD77" s="2"/>
    </row>
    <row r="78" spans="22:30" ht="12.75" x14ac:dyDescent="0.2">
      <c r="V78" s="5"/>
      <c r="W78" s="5"/>
      <c r="X78" s="15"/>
      <c r="Y78" s="15"/>
      <c r="Z78" s="15"/>
      <c r="AA78" s="16"/>
      <c r="AC78"/>
      <c r="AD78" s="2"/>
    </row>
    <row r="79" spans="22:30" ht="12.75" x14ac:dyDescent="0.2">
      <c r="V79" s="5"/>
      <c r="W79" s="5"/>
      <c r="X79" s="15"/>
      <c r="Y79" s="15"/>
      <c r="Z79" s="15"/>
      <c r="AA79" s="16"/>
      <c r="AC79"/>
      <c r="AD79" s="2"/>
    </row>
    <row r="80" spans="22:30" ht="12.75" x14ac:dyDescent="0.2">
      <c r="V80" s="5"/>
      <c r="W80" s="5"/>
      <c r="X80" s="15"/>
      <c r="Y80" s="15"/>
      <c r="Z80" s="15"/>
      <c r="AA80" s="16"/>
      <c r="AC80"/>
      <c r="AD80" s="2"/>
    </row>
    <row r="81" spans="9:30" ht="12.75" x14ac:dyDescent="0.2">
      <c r="V81" s="5"/>
      <c r="W81" s="5"/>
      <c r="X81" s="15"/>
      <c r="Y81" s="15"/>
      <c r="Z81" s="15"/>
      <c r="AA81" s="16"/>
      <c r="AC81"/>
      <c r="AD81" s="2"/>
    </row>
    <row r="82" spans="9:30" ht="12.75" x14ac:dyDescent="0.2">
      <c r="V82" s="5"/>
      <c r="W82" s="5"/>
      <c r="X82" s="15"/>
      <c r="Y82" s="15"/>
      <c r="Z82" s="15"/>
      <c r="AA82" s="16"/>
      <c r="AC82"/>
      <c r="AD82" s="2"/>
    </row>
    <row r="83" spans="9:30" ht="12.75" x14ac:dyDescent="0.2">
      <c r="V83" s="5"/>
      <c r="W83" s="5"/>
      <c r="X83" s="15"/>
      <c r="Y83" s="15"/>
      <c r="Z83" s="15"/>
      <c r="AA83" s="16"/>
      <c r="AC83"/>
      <c r="AD83" s="2"/>
    </row>
    <row r="84" spans="9:30" ht="12.75" x14ac:dyDescent="0.2">
      <c r="V84" s="5"/>
      <c r="W84" s="5"/>
      <c r="X84" s="15"/>
      <c r="Y84" s="15"/>
      <c r="Z84" s="15"/>
      <c r="AA84" s="16"/>
      <c r="AC84"/>
      <c r="AD84" s="2"/>
    </row>
    <row r="85" spans="9:30" ht="12.75" x14ac:dyDescent="0.2">
      <c r="V85" s="5"/>
      <c r="W85" s="5"/>
      <c r="X85" s="15"/>
      <c r="Y85" s="15"/>
      <c r="Z85" s="15"/>
      <c r="AA85" s="16"/>
      <c r="AC85"/>
      <c r="AD85" s="2"/>
    </row>
    <row r="86" spans="9:30" ht="12.75" x14ac:dyDescent="0.2">
      <c r="V86" s="5"/>
      <c r="W86" s="5"/>
      <c r="X86" s="15"/>
      <c r="Y86" s="15"/>
      <c r="Z86" s="15"/>
      <c r="AA86" s="16"/>
      <c r="AC86"/>
      <c r="AD86" s="2"/>
    </row>
    <row r="87" spans="9:30" ht="12.75" x14ac:dyDescent="0.2">
      <c r="V87" s="5"/>
      <c r="W87" s="5"/>
      <c r="X87" s="15"/>
      <c r="Y87" s="15"/>
      <c r="Z87" s="15"/>
      <c r="AA87" s="16"/>
      <c r="AC87"/>
      <c r="AD87" s="2"/>
    </row>
    <row r="88" spans="9:30" ht="12.75" x14ac:dyDescent="0.2">
      <c r="V88" s="5"/>
      <c r="W88" s="5"/>
      <c r="X88" s="15"/>
      <c r="Y88" s="15"/>
      <c r="Z88" s="15"/>
      <c r="AA88" s="16"/>
      <c r="AC88"/>
      <c r="AD88" s="2"/>
    </row>
    <row r="89" spans="9:30" ht="12.75" x14ac:dyDescent="0.2">
      <c r="V89" s="5"/>
      <c r="W89" s="5"/>
      <c r="X89" s="15"/>
      <c r="Y89" s="15"/>
      <c r="Z89" s="15"/>
      <c r="AA89" s="16"/>
      <c r="AC89"/>
      <c r="AD89" s="2"/>
    </row>
    <row r="90" spans="9:30" ht="12.75" x14ac:dyDescent="0.2">
      <c r="V90" s="5"/>
      <c r="W90" s="5"/>
      <c r="X90" s="15"/>
      <c r="Y90" s="15"/>
      <c r="Z90" s="15"/>
      <c r="AA90" s="16"/>
      <c r="AC90"/>
      <c r="AD90" s="2"/>
    </row>
    <row r="91" spans="9:30" ht="12.75" x14ac:dyDescent="0.2">
      <c r="V91" s="5"/>
      <c r="W91" s="5"/>
      <c r="X91" s="15"/>
      <c r="Y91" s="15"/>
      <c r="Z91" s="15"/>
      <c r="AA91" s="16"/>
      <c r="AC91"/>
      <c r="AD91" s="2"/>
    </row>
    <row r="92" spans="9:30" ht="12.75" x14ac:dyDescent="0.2">
      <c r="V92" s="5"/>
      <c r="W92" s="5"/>
      <c r="X92" s="15"/>
      <c r="Y92" s="15"/>
      <c r="Z92" s="15"/>
      <c r="AA92" s="16"/>
      <c r="AC92"/>
      <c r="AD92" s="2"/>
    </row>
    <row r="93" spans="9:30" ht="12.75" x14ac:dyDescent="0.2">
      <c r="I93" s="5"/>
      <c r="P93" s="5"/>
      <c r="Q93" s="5"/>
      <c r="R93" s="5"/>
      <c r="S93" s="5"/>
      <c r="T93" s="5"/>
      <c r="U93" s="5"/>
      <c r="V93" s="5"/>
      <c r="W93" s="5"/>
      <c r="X93" s="15"/>
      <c r="Y93" s="15"/>
      <c r="Z93" s="15"/>
      <c r="AA93" s="16"/>
      <c r="AC93"/>
      <c r="AD93" s="2"/>
    </row>
    <row r="94" spans="9:30" ht="12.75" x14ac:dyDescent="0.2">
      <c r="I94" s="5"/>
      <c r="P94" s="5"/>
      <c r="Q94" s="5"/>
      <c r="R94" s="5"/>
      <c r="S94" s="5"/>
      <c r="T94" s="5"/>
      <c r="U94" s="5"/>
      <c r="V94" s="5"/>
      <c r="W94" s="5"/>
      <c r="X94" s="15"/>
      <c r="Y94" s="15"/>
      <c r="Z94" s="15"/>
      <c r="AA94" s="16"/>
      <c r="AC94"/>
      <c r="AD94" s="2"/>
    </row>
    <row r="95" spans="9:30" x14ac:dyDescent="0.2">
      <c r="I95" s="9"/>
      <c r="P95" s="9"/>
      <c r="Q95" s="9"/>
      <c r="R95" s="9"/>
      <c r="S95" s="9"/>
      <c r="T95" s="9"/>
      <c r="U95" s="9"/>
      <c r="V95" s="5"/>
      <c r="W95" s="5"/>
      <c r="X95" s="15"/>
      <c r="Y95" s="15"/>
      <c r="Z95" s="15"/>
      <c r="AA95" s="16"/>
    </row>
    <row r="96" spans="9:30" x14ac:dyDescent="0.2">
      <c r="I96" s="9"/>
      <c r="P96" s="9"/>
      <c r="Q96" s="9"/>
      <c r="R96" s="9"/>
      <c r="S96" s="9"/>
      <c r="T96" s="9"/>
      <c r="U96" s="9"/>
      <c r="V96" s="9"/>
      <c r="W96" s="9"/>
    </row>
  </sheetData>
  <mergeCells count="7">
    <mergeCell ref="C2:H2"/>
    <mergeCell ref="Q24:W25"/>
    <mergeCell ref="C3:H3"/>
    <mergeCell ref="J3:O3"/>
    <mergeCell ref="Q3:V3"/>
    <mergeCell ref="C11:H12"/>
    <mergeCell ref="D13:H13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74" orientation="landscape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haredContentType xmlns="Microsoft.SharePoint.Taxonomy.ContentTypeSync" SourceId="409ac0fb-07cb-4169-8a26-def2760b5502" ContentTypeId="0x0101009BE89D58CAF0934CA32A20BCFFD353DC" PreviousValue="fals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EMODescription xmlns="a14523ce-dede-483e-883a-2d83261080bd" xsi:nil="true"/>
    <AEMOCustodian xmlns="a14523ce-dede-483e-883a-2d83261080bd">
      <UserInfo>
        <DisplayName>Luke Stevens</DisplayName>
        <AccountId>465</AccountId>
        <AccountType/>
      </UserInfo>
    </AEMOCustodian>
    <ArchiveDocument xmlns="a14523ce-dede-483e-883a-2d83261080bd">false</ArchiveDocument>
    <_dlc_DocId xmlns="a14523ce-dede-483e-883a-2d83261080bd">PROJECT-21-29290</_dlc_DocId>
    <AEMOKeywordsTaxHTField0 xmlns="a14523ce-dede-483e-883a-2d83261080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STTM</TermName>
          <TermId xmlns="http://schemas.microsoft.com/office/infopath/2007/PartnerControls">14e15b49-f49d-4f43-96a1-c05c79f71972</TermId>
        </TermInfo>
      </Terms>
    </AEMOKeywordsTaxHTField0>
    <TaxCatchAll xmlns="a14523ce-dede-483e-883a-2d83261080bd">
      <Value>11</Value>
      <Value>63</Value>
    </TaxCatchAll>
    <_dlc_DocIdUrl xmlns="a14523ce-dede-483e-883a-2d83261080bd">
      <Url>http://sharedocs/sites/so/gso/_layouts/15/DocIdRedir.aspx?ID=PROJECT-21-29290</Url>
      <Description>PROJECT-21-29290</Description>
    </_dlc_DocIdUrl>
    <AEMODocumentTypeTaxHTField0 xmlns="a14523ce-dede-483e-883a-2d83261080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Publication</TermName>
          <TermId xmlns="http://schemas.microsoft.com/office/infopath/2007/PartnerControls">8ae4cf81-fd7c-4b5d-880f-3ad9d29fca1a</TermId>
        </TermInfo>
      </Terms>
    </AEMODocumentType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AEMODocument" ma:contentTypeID="0x0101009BE89D58CAF0934CA32A20BCFFD353DC0079E3553181297B4B8058B7D45BFCABD8" ma:contentTypeVersion="50" ma:contentTypeDescription="" ma:contentTypeScope="" ma:versionID="1631aafbea36ebe81fec60aa2159953f">
  <xsd:schema xmlns:xsd="http://www.w3.org/2001/XMLSchema" xmlns:xs="http://www.w3.org/2001/XMLSchema" xmlns:p="http://schemas.microsoft.com/office/2006/metadata/properties" xmlns:ns2="a14523ce-dede-483e-883a-2d83261080bd" targetNamespace="http://schemas.microsoft.com/office/2006/metadata/properties" ma:root="true" ma:fieldsID="acc7e35c50d63b6d95fae6abccdc3e17" ns2:_=""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AEMOCustodian" minOccurs="0"/>
                <xsd:element ref="ns2:AEMODescription" minOccurs="0"/>
                <xsd:element ref="ns2:AEMODocumentTypeTaxHTField0" minOccurs="0"/>
                <xsd:element ref="ns2:AEMOKeywordsTaxHTField0" minOccurs="0"/>
                <xsd:element ref="ns2:Archive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1" nillable="true" ma:displayName="Taxonomy Catch All Column" ma:description="" ma:hidden="true" ma:list="{61b2c369-9099-4c7c-b52b-8100f79032d2}" ma:internalName="TaxCatchAll" ma:showField="CatchAllData" ma:web="811ceb2e-7cba-469d-8c1e-89f05bf6af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description="" ma:hidden="true" ma:list="{61b2c369-9099-4c7c-b52b-8100f79032d2}" ma:internalName="TaxCatchAllLabel" ma:readOnly="true" ma:showField="CatchAllDataLabel" ma:web="811ceb2e-7cba-469d-8c1e-89f05bf6af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EMOCustodian" ma:index="13" nillable="true" ma:displayName="AEMOCustodian" ma:list="UserInfo" ma:SharePointGroup="0" ma:internalName="AEMOCustodian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EMODescription" ma:index="14" nillable="true" ma:displayName="AEMODescription" ma:internalName="AEMODescription" ma:readOnly="false">
      <xsd:simpleType>
        <xsd:restriction base="dms:Note"/>
      </xsd:simpleType>
    </xsd:element>
    <xsd:element name="AEMODocumentTypeTaxHTField0" ma:index="15" nillable="true" ma:taxonomy="true" ma:internalName="AEMODocumentTypeTaxHTField0" ma:taxonomyFieldName="AEMODocumentType" ma:displayName="AEMODocumentType" ma:readOnly="false" ma:default="1;#Operational Record|859762f2-4462-42eb-9744-c955c7e2c540" ma:fieldId="{da861434-c661-4929-8c0f-a462c80621ee}" ma:sspId="409ac0fb-07cb-4169-8a26-def2760b5502" ma:termSetId="7d85e329-3a18-4351-8865-4c9585fd1c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EMOKeywordsTaxHTField0" ma:index="17" nillable="true" ma:taxonomy="true" ma:internalName="AEMOKeywordsTaxHTField0" ma:taxonomyFieldName="AEMOKeywords" ma:displayName="AEMOKeywords" ma:readOnly="false" ma:default="" ma:fieldId="{443585ba-fce9-427e-bd78-308c17c973aa}" ma:taxonomyMulti="true" ma:sspId="409ac0fb-07cb-4169-8a26-def2760b5502" ma:termSetId="70885f33-8be5-4917-bc67-8833a068ef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ArchiveDocument" ma:index="19" nillable="true" ma:displayName="ArchiveDocument" ma:default="0" ma:description="Checking this box will send the document to the AEMO Archive and leave a link in its place." ma:internalName="ArchiveDocume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Props1.xml><?xml version="1.0" encoding="utf-8"?>
<ds:datastoreItem xmlns:ds="http://schemas.openxmlformats.org/officeDocument/2006/customXml" ds:itemID="{E67F1A0D-608C-47E8-AAB4-D0B7C6063A44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C460374B-0EC7-454F-A3EE-8E4ED2B8DFBB}">
  <ds:schemaRefs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a14523ce-dede-483e-883a-2d83261080bd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548E436-861F-4992-8E1D-ACC74340530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E586471-9BAF-417C-85FC-2535C8857A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4523ce-dede-483e-883a-2d83261080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849251A8-3CF6-481F-BF8D-0E7D61CF2682}">
  <ds:schemaRefs>
    <ds:schemaRef ds:uri="http://schemas.microsoft.com/sharepoint/events"/>
  </ds:schemaRefs>
</ds:datastoreItem>
</file>

<file path=customXml/itemProps6.xml><?xml version="1.0" encoding="utf-8"?>
<ds:datastoreItem xmlns:ds="http://schemas.openxmlformats.org/officeDocument/2006/customXml" ds:itemID="{B19006E3-DD10-4463-B0B4-5AFC927126C4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SEP 18 MOS estimates</vt:lpstr>
      <vt:lpstr>OCT 18 MOS estimates</vt:lpstr>
      <vt:lpstr>NOV 18 MOS estimates</vt:lpstr>
    </vt:vector>
  </TitlesOfParts>
  <Company>VENCorp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MOS Estimates Supporting Data</dc:title>
  <dc:creator>cdiep</dc:creator>
  <dc:description>1.0</dc:description>
  <cp:lastModifiedBy>Luke Stevens</cp:lastModifiedBy>
  <cp:lastPrinted>2010-01-18T07:10:20Z</cp:lastPrinted>
  <dcterms:created xsi:type="dcterms:W3CDTF">2010-01-06T00:04:41Z</dcterms:created>
  <dcterms:modified xsi:type="dcterms:W3CDTF">2017-12-06T02:30:43Z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dlc_DocId">
    <vt:lpwstr>APPLICATIONS-197-376</vt:lpwstr>
  </property>
  <property fmtid="{D5CDD505-2E9C-101B-9397-08002B2CF9AE}" pid="4" name="_dlc_DocIdItemGuid">
    <vt:lpwstr>f5318d95-8e53-4698-b83a-0feb47dccc5d</vt:lpwstr>
  </property>
  <property fmtid="{D5CDD505-2E9C-101B-9397-08002B2CF9AE}" pid="5" name="_dlc_DocIdUrl">
    <vt:lpwstr>http://sharedocs/app/gop/_layouts/15/DocIdRedir.aspx?ID=APPLICATIONS-197-376, APPLICATIONS-197-376</vt:lpwstr>
  </property>
  <property fmtid="{D5CDD505-2E9C-101B-9397-08002B2CF9AE}" pid="6" name="AEMOKeywords">
    <vt:lpwstr>63;#STTM|14e15b49-f49d-4f43-96a1-c05c79f71972</vt:lpwstr>
  </property>
  <property fmtid="{D5CDD505-2E9C-101B-9397-08002B2CF9AE}" pid="7" name="AEMODocumentType">
    <vt:lpwstr>11;#Publication|8ae4cf81-fd7c-4b5d-880f-3ad9d29fca1a</vt:lpwstr>
  </property>
  <property fmtid="{D5CDD505-2E9C-101B-9397-08002B2CF9AE}" pid="8" name="ContentTypeId">
    <vt:lpwstr>0x0101009BE89D58CAF0934CA32A20BCFFD353DC0079E3553181297B4B8058B7D45BFCABD8</vt:lpwstr>
  </property>
  <property fmtid="{D5CDD505-2E9C-101B-9397-08002B2CF9AE}" pid="9" name="display_urn:schemas-microsoft-com:office:office#AEMOCustodian">
    <vt:lpwstr>Luke Garland</vt:lpwstr>
  </property>
  <property fmtid="{D5CDD505-2E9C-101B-9397-08002B2CF9AE}" pid="10" name="WorkflowChangePath">
    <vt:lpwstr>7a91e4c4-6df3-458d-8fe9-433a0b6e1014,21;aace574a-763c-4bf5-b665-a93b35a23376,23;f374f306-f4c8-4f06-8efe-6acff4fc8f4d,25;</vt:lpwstr>
  </property>
  <property fmtid="{D5CDD505-2E9C-101B-9397-08002B2CF9AE}" pid="11" name="STIStatus">
    <vt:lpwstr/>
  </property>
  <property fmtid="{D5CDD505-2E9C-101B-9397-08002B2CF9AE}" pid="12" name="Order">
    <vt:r8>37800</vt:r8>
  </property>
  <property fmtid="{D5CDD505-2E9C-101B-9397-08002B2CF9AE}" pid="13" name="xd_ProgID">
    <vt:lpwstr/>
  </property>
  <property fmtid="{D5CDD505-2E9C-101B-9397-08002B2CF9AE}" pid="14" name="AEMOOriginalURL">
    <vt:lpwstr/>
  </property>
  <property fmtid="{D5CDD505-2E9C-101B-9397-08002B2CF9AE}" pid="15" name="TemplateUrl">
    <vt:lpwstr/>
  </property>
</Properties>
</file>