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22/March 2022 - May 2022/"/>
    </mc:Choice>
  </mc:AlternateContent>
  <xr:revisionPtr revIDLastSave="0" documentId="13_ncr:1_{C33C108E-47C0-4965-8859-D173A9EDA145}" xr6:coauthVersionLast="45" xr6:coauthVersionMax="45" xr10:uidLastSave="{00000000-0000-0000-0000-000000000000}"/>
  <bookViews>
    <workbookView xWindow="-120" yWindow="-120" windowWidth="29040" windowHeight="15990" activeTab="2" xr2:uid="{00000000-000D-0000-FFFF-FFFF00000000}"/>
  </bookViews>
  <sheets>
    <sheet name="Month1 Published MOS estimates" sheetId="4" r:id="rId1"/>
    <sheet name="Month2 Published MOS estimates" sheetId="8" r:id="rId2"/>
    <sheet name="Month3 Published MOS estimat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6" l="1"/>
  <c r="G6" i="6"/>
  <c r="F6" i="6"/>
  <c r="E6" i="6"/>
  <c r="D6" i="6"/>
  <c r="H5" i="6"/>
  <c r="G5" i="6"/>
  <c r="F5" i="6"/>
  <c r="E5" i="6"/>
  <c r="D5" i="6"/>
  <c r="H6" i="8"/>
  <c r="G6" i="8"/>
  <c r="F6" i="8"/>
  <c r="E6" i="8"/>
  <c r="D6" i="8"/>
  <c r="H5" i="8"/>
  <c r="G5" i="8"/>
  <c r="F5" i="8"/>
  <c r="E5" i="8"/>
  <c r="D5" i="8"/>
  <c r="H21" i="4" l="1"/>
  <c r="G21" i="4"/>
  <c r="F21" i="4"/>
  <c r="E21" i="4"/>
  <c r="D21" i="4"/>
  <c r="H15" i="4"/>
  <c r="G15" i="4"/>
  <c r="F15" i="4"/>
  <c r="E15" i="4"/>
  <c r="D15" i="4"/>
  <c r="H6" i="4"/>
  <c r="G6" i="4"/>
  <c r="F6" i="4"/>
  <c r="E6" i="4"/>
  <c r="D6" i="4"/>
  <c r="E5" i="4" l="1"/>
  <c r="F5" i="4"/>
  <c r="G5" i="4"/>
  <c r="H5" i="4"/>
  <c r="D5" i="4"/>
  <c r="G24" i="6"/>
  <c r="E24" i="6"/>
  <c r="F24" i="6"/>
  <c r="H24" i="6"/>
  <c r="D24" i="6"/>
  <c r="D24" i="8" l="1"/>
  <c r="E24" i="8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25" i="6" l="1"/>
  <c r="G25" i="6"/>
  <c r="F25" i="6"/>
  <c r="E25" i="6"/>
  <c r="D25" i="6"/>
  <c r="H26" i="6"/>
  <c r="D26" i="6"/>
  <c r="F26" i="6" l="1"/>
  <c r="G26" i="6"/>
  <c r="E26" i="6"/>
  <c r="E15" i="6"/>
  <c r="E16" i="6"/>
  <c r="E17" i="6"/>
  <c r="E18" i="6"/>
  <c r="E19" i="6"/>
  <c r="E20" i="6"/>
  <c r="E21" i="6"/>
  <c r="E22" i="6"/>
  <c r="E23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D21" i="6"/>
  <c r="D17" i="6"/>
  <c r="D20" i="6"/>
  <c r="D16" i="6"/>
  <c r="D23" i="6"/>
  <c r="D19" i="6"/>
  <c r="D15" i="6"/>
  <c r="D22" i="6"/>
  <c r="D18" i="6"/>
  <c r="H15" i="6"/>
  <c r="H16" i="6"/>
  <c r="H17" i="6"/>
  <c r="H18" i="6"/>
  <c r="H19" i="6"/>
  <c r="H20" i="6"/>
  <c r="H21" i="6"/>
  <c r="H22" i="6"/>
  <c r="H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<sst xmlns="http://schemas.openxmlformats.org/spreadsheetml/2006/main" count="96" uniqueCount="25">
  <si>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</si>
  <si>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</si>
  <si>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</si>
  <si>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</si>
  <si>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</si>
  <si>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</si>
  <si>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</si>
  <si>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</si>
  <si>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</si>
  <si>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</si>
  <si>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</si>
  <si>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</si>
  <si>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</si>
  <si>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</si>
  <si>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</si>
  <si>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</si>
  <si>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</si>
  <si>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</si>
  <si>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</si>
  <si>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</si>
  <si>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</si>
  <si>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</si>
  <si>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March 2022</t>
  </si>
  <si>
    <t>MOS Period: April 2022</t>
  </si>
  <si>
    <t>MOS Period: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</si>
</sst>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'Month1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estimates'!$D$19:$H$19</c:f>
              <c:numCache>
                <c:formatCode>#,##0</c:formatCode>
                <c:ptCount val="5"/>
                <c:pt idx="0">
                  <c:v>-6296</c:v>
                </c:pt>
                <c:pt idx="1">
                  <c:v>1665.0461949999999</c:v>
                </c:pt>
                <c:pt idx="2">
                  <c:v>-1583</c:v>
                </c:pt>
                <c:pt idx="3">
                  <c:v>-20.5</c:v>
                </c:pt>
                <c:pt idx="4">
                  <c:v>-1979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8-4C34-A3F7-D1248307263F}"/>
            </c:ext>
          </c:extLst>
        </c:ser>
        <c:ser>
          <c:idx val="1"/>
          <c:order val="1"/>
          <c:tx>
            <c:strRef>
              <c:f>'Month1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estimates'!$D$20:$H$20</c:f>
              <c:numCache>
                <c:formatCode>#,##0</c:formatCode>
                <c:ptCount val="5"/>
                <c:pt idx="0">
                  <c:v>-11807</c:v>
                </c:pt>
                <c:pt idx="1">
                  <c:v>747.55440499999997</c:v>
                </c:pt>
                <c:pt idx="2">
                  <c:v>-3476.5</c:v>
                </c:pt>
                <c:pt idx="3">
                  <c:v>-874.5</c:v>
                </c:pt>
                <c:pt idx="4">
                  <c:v>-3829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8-4C34-A3F7-D1248307263F}"/>
            </c:ext>
          </c:extLst>
        </c:ser>
        <c:ser>
          <c:idx val="2"/>
          <c:order val="2"/>
          <c:tx>
            <c:strRef>
              <c:f>'Month1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estimates'!$D$21:$H$21</c:f>
              <c:numCache>
                <c:formatCode>#,##0</c:formatCode>
                <c:ptCount val="5"/>
                <c:pt idx="0">
                  <c:v>-20350</c:v>
                </c:pt>
                <c:pt idx="1">
                  <c:v>-1748.0001600000001</c:v>
                </c:pt>
                <c:pt idx="2">
                  <c:v>-6032</c:v>
                </c:pt>
                <c:pt idx="3">
                  <c:v>-7625</c:v>
                </c:pt>
                <c:pt idx="4">
                  <c:v>-14952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8-4C34-A3F7-D1248307263F}"/>
            </c:ext>
          </c:extLst>
        </c:ser>
        <c:ser>
          <c:idx val="3"/>
          <c:order val="3"/>
          <c:tx>
            <c:strRef>
              <c:f>'Month1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estimates'!$D$22:$H$22</c:f>
              <c:numCache>
                <c:formatCode>#,##0</c:formatCode>
                <c:ptCount val="5"/>
                <c:pt idx="0">
                  <c:v>-1762.3548387096773</c:v>
                </c:pt>
                <c:pt idx="1">
                  <c:v>3392.664342903226</c:v>
                </c:pt>
                <c:pt idx="2">
                  <c:v>-113.03225806451613</c:v>
                </c:pt>
                <c:pt idx="3">
                  <c:v>-266.74193548387098</c:v>
                </c:pt>
                <c:pt idx="4">
                  <c:v>-933.29032258064512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8-4C34-A3F7-D1248307263F}"/>
            </c:ext>
          </c:extLst>
        </c:ser>
        <c:ser>
          <c:idx val="4"/>
          <c:order val="4"/>
          <c:tx>
            <c:strRef>
              <c:f>'Month1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estimates'!$D$26:$H$26</c:f>
              <c:numCache>
                <c:formatCode>#,##0</c:formatCode>
                <c:ptCount val="5"/>
                <c:pt idx="0">
                  <c:v>-1167</c:v>
                </c:pt>
                <c:pt idx="1">
                  <c:v>2495.0566100000001</c:v>
                </c:pt>
                <c:pt idx="2">
                  <c:v>-119</c:v>
                </c:pt>
                <c:pt idx="3">
                  <c:v>32</c:v>
                </c:pt>
                <c:pt idx="4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B8-4C34-A3F7-D1248307263F}"/>
            </c:ext>
          </c:extLst>
        </c:ser>
        <c:ser>
          <c:idx val="5"/>
          <c:order val="5"/>
          <c:tx>
            <c:strRef>
              <c:f>'Month1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estimates'!$D$15:$H$15</c:f>
              <c:numCache>
                <c:formatCode>#,##0</c:formatCode>
                <c:ptCount val="5"/>
                <c:pt idx="0">
                  <c:v>14458</c:v>
                </c:pt>
                <c:pt idx="1">
                  <c:v>17569.99987</c:v>
                </c:pt>
                <c:pt idx="2">
                  <c:v>6724</c:v>
                </c:pt>
                <c:pt idx="3">
                  <c:v>1170</c:v>
                </c:pt>
                <c:pt idx="4">
                  <c:v>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B8-4C34-A3F7-D1248307263F}"/>
            </c:ext>
          </c:extLst>
        </c:ser>
        <c:ser>
          <c:idx val="10"/>
          <c:order val="6"/>
          <c:tx>
            <c:strRef>
              <c:f>'Month1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estimates'!$D$16:$H$16</c:f>
              <c:numCache>
                <c:formatCode>#,##0</c:formatCode>
                <c:ptCount val="5"/>
                <c:pt idx="0">
                  <c:v>8401.5</c:v>
                </c:pt>
                <c:pt idx="1">
                  <c:v>8461.7284550000004</c:v>
                </c:pt>
                <c:pt idx="2">
                  <c:v>3282.5</c:v>
                </c:pt>
                <c:pt idx="3">
                  <c:v>129</c:v>
                </c:pt>
                <c:pt idx="4">
                  <c:v>2409.5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B8-4C34-A3F7-D1248307263F}"/>
            </c:ext>
          </c:extLst>
        </c:ser>
        <c:ser>
          <c:idx val="11"/>
          <c:order val="7"/>
          <c:tx>
            <c:strRef>
              <c:f>'Month1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'Month1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'Month1 Published MOS estimates'!$D$17:$H$17</c:f>
              <c:numCache>
                <c:formatCode>#,##0</c:formatCode>
                <c:ptCount val="5"/>
                <c:pt idx="0">
                  <c:v>2261</c:v>
                </c:pt>
                <c:pt idx="1">
                  <c:v>3832.968805</c:v>
                </c:pt>
                <c:pt idx="2">
                  <c:v>1324.5</c:v>
                </c:pt>
                <c:pt idx="3">
                  <c:v>51</c:v>
                </c:pt>
                <c:pt idx="4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B8-4C34-A3F7-D1248307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21761320"/>
        <c:axId val="221761712"/>
      </c:lineChart>
      <c:catAx>
        <c:axId val="221761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761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1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'Month1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'Month1 Published MOS estimates'!$K$5:$K$35</c:f>
              <c:numCache>
                <c:formatCode>#,##0</c:formatCode>
                <c:ptCount val="31"/>
                <c:pt idx="0">
                  <c:v>14458</c:v>
                </c:pt>
                <c:pt idx="1">
                  <c:v>9477</c:v>
                </c:pt>
                <c:pt idx="2">
                  <c:v>7326</c:v>
                </c:pt>
                <c:pt idx="3">
                  <c:v>5740</c:v>
                </c:pt>
                <c:pt idx="4">
                  <c:v>4589</c:v>
                </c:pt>
                <c:pt idx="5">
                  <c:v>3943</c:v>
                </c:pt>
                <c:pt idx="6">
                  <c:v>3313</c:v>
                </c:pt>
                <c:pt idx="7">
                  <c:v>2543</c:v>
                </c:pt>
                <c:pt idx="8">
                  <c:v>1979</c:v>
                </c:pt>
                <c:pt idx="9">
                  <c:v>1612</c:v>
                </c:pt>
                <c:pt idx="10">
                  <c:v>1150</c:v>
                </c:pt>
                <c:pt idx="11">
                  <c:v>937</c:v>
                </c:pt>
                <c:pt idx="12">
                  <c:v>495</c:v>
                </c:pt>
                <c:pt idx="13">
                  <c:v>50</c:v>
                </c:pt>
                <c:pt idx="14">
                  <c:v>-163</c:v>
                </c:pt>
                <c:pt idx="15">
                  <c:v>-1167</c:v>
                </c:pt>
                <c:pt idx="16">
                  <c:v>-1595</c:v>
                </c:pt>
                <c:pt idx="17">
                  <c:v>-2093</c:v>
                </c:pt>
                <c:pt idx="18">
                  <c:v>-3069</c:v>
                </c:pt>
                <c:pt idx="19">
                  <c:v>-3756</c:v>
                </c:pt>
                <c:pt idx="20">
                  <c:v>-4629</c:v>
                </c:pt>
                <c:pt idx="21">
                  <c:v>-5322</c:v>
                </c:pt>
                <c:pt idx="22">
                  <c:v>-6136</c:v>
                </c:pt>
                <c:pt idx="23">
                  <c:v>-6456</c:v>
                </c:pt>
                <c:pt idx="24">
                  <c:v>-7334</c:v>
                </c:pt>
                <c:pt idx="25">
                  <c:v>-7818</c:v>
                </c:pt>
                <c:pt idx="26">
                  <c:v>-8871</c:v>
                </c:pt>
                <c:pt idx="27">
                  <c:v>-9872</c:v>
                </c:pt>
                <c:pt idx="28">
                  <c:v>-10725</c:v>
                </c:pt>
                <c:pt idx="29">
                  <c:v>-12889</c:v>
                </c:pt>
                <c:pt idx="30">
                  <c:v>-20350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53-48B0-876B-518DDA461ADA}"/>
            </c:ext>
          </c:extLst>
        </c:ser>
        <c:ser>
          <c:idx val="1"/>
          <c:order val="1"/>
          <c:tx>
            <c:strRef>
              <c:f>'Month1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'Month1 Published MOS estimates'!$L$5:$L$35</c:f>
              <c:numCache>
                <c:formatCode>#,##0</c:formatCode>
                <c:ptCount val="31"/>
                <c:pt idx="0">
                  <c:v>17569.99987</c:v>
                </c:pt>
                <c:pt idx="1">
                  <c:v>9651.1257600000008</c:v>
                </c:pt>
                <c:pt idx="2">
                  <c:v>7272.33115</c:v>
                </c:pt>
                <c:pt idx="3">
                  <c:v>5786.5964700000004</c:v>
                </c:pt>
                <c:pt idx="4">
                  <c:v>5554.4882100000004</c:v>
                </c:pt>
                <c:pt idx="5">
                  <c:v>5026.6909999999998</c:v>
                </c:pt>
                <c:pt idx="6">
                  <c:v>4355.68</c:v>
                </c:pt>
                <c:pt idx="7">
                  <c:v>3907.2921099999999</c:v>
                </c:pt>
                <c:pt idx="8">
                  <c:v>3758.6455000000001</c:v>
                </c:pt>
                <c:pt idx="9">
                  <c:v>3600.70858</c:v>
                </c:pt>
                <c:pt idx="10">
                  <c:v>3403.1600600000002</c:v>
                </c:pt>
                <c:pt idx="11">
                  <c:v>3258.26269</c:v>
                </c:pt>
                <c:pt idx="12">
                  <c:v>3042.3486400000002</c:v>
                </c:pt>
                <c:pt idx="13">
                  <c:v>2791.49109</c:v>
                </c:pt>
                <c:pt idx="14">
                  <c:v>2672.4877000000001</c:v>
                </c:pt>
                <c:pt idx="15">
                  <c:v>2495.0566100000001</c:v>
                </c:pt>
                <c:pt idx="16">
                  <c:v>2453.2318500000001</c:v>
                </c:pt>
                <c:pt idx="17">
                  <c:v>2348.9497799999999</c:v>
                </c:pt>
                <c:pt idx="18">
                  <c:v>2273.00018</c:v>
                </c:pt>
                <c:pt idx="19">
                  <c:v>2067.1347500000002</c:v>
                </c:pt>
                <c:pt idx="20">
                  <c:v>1906.19723</c:v>
                </c:pt>
                <c:pt idx="21">
                  <c:v>1804.36547</c:v>
                </c:pt>
                <c:pt idx="22">
                  <c:v>1708.92346</c:v>
                </c:pt>
                <c:pt idx="23">
                  <c:v>1621.16893</c:v>
                </c:pt>
                <c:pt idx="24">
                  <c:v>1489.7579800000001</c:v>
                </c:pt>
                <c:pt idx="25">
                  <c:v>1327.9993199999999</c:v>
                </c:pt>
                <c:pt idx="26">
                  <c:v>1200.6023600000001</c:v>
                </c:pt>
                <c:pt idx="27">
                  <c:v>1077.7892300000001</c:v>
                </c:pt>
                <c:pt idx="28">
                  <c:v>830.91296999999997</c:v>
                </c:pt>
                <c:pt idx="29">
                  <c:v>664.19583999999998</c:v>
                </c:pt>
                <c:pt idx="30">
                  <c:v>-1748.0001600000001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53-48B0-876B-518DDA461ADA}"/>
            </c:ext>
          </c:extLst>
        </c:ser>
        <c:ser>
          <c:idx val="2"/>
          <c:order val="2"/>
          <c:tx>
            <c:strRef>
              <c:f>'Month1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'Month1 Published MOS estimates'!$M$5:$M$35</c:f>
              <c:numCache>
                <c:formatCode>#,##0</c:formatCode>
                <c:ptCount val="31"/>
                <c:pt idx="0">
                  <c:v>6724</c:v>
                </c:pt>
                <c:pt idx="1">
                  <c:v>3637</c:v>
                </c:pt>
                <c:pt idx="2">
                  <c:v>2928</c:v>
                </c:pt>
                <c:pt idx="3">
                  <c:v>2387</c:v>
                </c:pt>
                <c:pt idx="4">
                  <c:v>2029</c:v>
                </c:pt>
                <c:pt idx="5">
                  <c:v>1719</c:v>
                </c:pt>
                <c:pt idx="6">
                  <c:v>1499</c:v>
                </c:pt>
                <c:pt idx="7">
                  <c:v>1448</c:v>
                </c:pt>
                <c:pt idx="8">
                  <c:v>1201</c:v>
                </c:pt>
                <c:pt idx="9">
                  <c:v>1053</c:v>
                </c:pt>
                <c:pt idx="10">
                  <c:v>939</c:v>
                </c:pt>
                <c:pt idx="11">
                  <c:v>697</c:v>
                </c:pt>
                <c:pt idx="12">
                  <c:v>522</c:v>
                </c:pt>
                <c:pt idx="13">
                  <c:v>225</c:v>
                </c:pt>
                <c:pt idx="14">
                  <c:v>-27</c:v>
                </c:pt>
                <c:pt idx="15">
                  <c:v>-119</c:v>
                </c:pt>
                <c:pt idx="16">
                  <c:v>-323</c:v>
                </c:pt>
                <c:pt idx="17">
                  <c:v>-455</c:v>
                </c:pt>
                <c:pt idx="18">
                  <c:v>-574</c:v>
                </c:pt>
                <c:pt idx="19">
                  <c:v>-745</c:v>
                </c:pt>
                <c:pt idx="20">
                  <c:v>-1020</c:v>
                </c:pt>
                <c:pt idx="21">
                  <c:v>-1288</c:v>
                </c:pt>
                <c:pt idx="22">
                  <c:v>-1397</c:v>
                </c:pt>
                <c:pt idx="23">
                  <c:v>-1769</c:v>
                </c:pt>
                <c:pt idx="24">
                  <c:v>-1924</c:v>
                </c:pt>
                <c:pt idx="25">
                  <c:v>-2360</c:v>
                </c:pt>
                <c:pt idx="26">
                  <c:v>-2559</c:v>
                </c:pt>
                <c:pt idx="27">
                  <c:v>-2967</c:v>
                </c:pt>
                <c:pt idx="28">
                  <c:v>-3202</c:v>
                </c:pt>
                <c:pt idx="29">
                  <c:v>-3751</c:v>
                </c:pt>
                <c:pt idx="30">
                  <c:v>-6032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53-48B0-876B-518DDA461ADA}"/>
            </c:ext>
          </c:extLst>
        </c:ser>
        <c:ser>
          <c:idx val="3"/>
          <c:order val="3"/>
          <c:tx>
            <c:strRef>
              <c:f>'Month1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'Month1 Published MOS estimates'!$N$5:$N$35</c:f>
              <c:numCache>
                <c:formatCode>#,##0</c:formatCode>
                <c:ptCount val="31"/>
                <c:pt idx="0">
                  <c:v>1170</c:v>
                </c:pt>
                <c:pt idx="1">
                  <c:v>144</c:v>
                </c:pt>
                <c:pt idx="2">
                  <c:v>114</c:v>
                </c:pt>
                <c:pt idx="3">
                  <c:v>93</c:v>
                </c:pt>
                <c:pt idx="4">
                  <c:v>78</c:v>
                </c:pt>
                <c:pt idx="5">
                  <c:v>66</c:v>
                </c:pt>
                <c:pt idx="6">
                  <c:v>58</c:v>
                </c:pt>
                <c:pt idx="7">
                  <c:v>55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39</c:v>
                </c:pt>
                <c:pt idx="12">
                  <c:v>37</c:v>
                </c:pt>
                <c:pt idx="13">
                  <c:v>34</c:v>
                </c:pt>
                <c:pt idx="14">
                  <c:v>33</c:v>
                </c:pt>
                <c:pt idx="15">
                  <c:v>32</c:v>
                </c:pt>
                <c:pt idx="16">
                  <c:v>29</c:v>
                </c:pt>
                <c:pt idx="17">
                  <c:v>29</c:v>
                </c:pt>
                <c:pt idx="18">
                  <c:v>26</c:v>
                </c:pt>
                <c:pt idx="19">
                  <c:v>22</c:v>
                </c:pt>
                <c:pt idx="20">
                  <c:v>19</c:v>
                </c:pt>
                <c:pt idx="21">
                  <c:v>13</c:v>
                </c:pt>
                <c:pt idx="22">
                  <c:v>3</c:v>
                </c:pt>
                <c:pt idx="23">
                  <c:v>-44</c:v>
                </c:pt>
                <c:pt idx="24">
                  <c:v>-154</c:v>
                </c:pt>
                <c:pt idx="25">
                  <c:v>-228</c:v>
                </c:pt>
                <c:pt idx="26">
                  <c:v>-311</c:v>
                </c:pt>
                <c:pt idx="27">
                  <c:v>-385</c:v>
                </c:pt>
                <c:pt idx="28">
                  <c:v>-620</c:v>
                </c:pt>
                <c:pt idx="29">
                  <c:v>-1129</c:v>
                </c:pt>
                <c:pt idx="30">
                  <c:v>-7625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753-48B0-876B-518DDA461ADA}"/>
            </c:ext>
          </c:extLst>
        </c:ser>
        <c:ser>
          <c:idx val="4"/>
          <c:order val="4"/>
          <c:tx>
            <c:strRef>
              <c:f>'Month1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'Month1 Published MOS estimates'!$O$5:$O$35</c:f>
              <c:numCache>
                <c:formatCode>#,##0</c:formatCode>
                <c:ptCount val="31"/>
                <c:pt idx="0">
                  <c:v>5702</c:v>
                </c:pt>
                <c:pt idx="1">
                  <c:v>2600</c:v>
                </c:pt>
                <c:pt idx="2">
                  <c:v>2219</c:v>
                </c:pt>
                <c:pt idx="3">
                  <c:v>1779</c:v>
                </c:pt>
                <c:pt idx="4">
                  <c:v>1484</c:v>
                </c:pt>
                <c:pt idx="5">
                  <c:v>1171</c:v>
                </c:pt>
                <c:pt idx="6">
                  <c:v>1031</c:v>
                </c:pt>
                <c:pt idx="7">
                  <c:v>749</c:v>
                </c:pt>
                <c:pt idx="8">
                  <c:v>625</c:v>
                </c:pt>
                <c:pt idx="9">
                  <c:v>306</c:v>
                </c:pt>
                <c:pt idx="10">
                  <c:v>89</c:v>
                </c:pt>
                <c:pt idx="11">
                  <c:v>-25</c:v>
                </c:pt>
                <c:pt idx="12">
                  <c:v>-179</c:v>
                </c:pt>
                <c:pt idx="13">
                  <c:v>-351</c:v>
                </c:pt>
                <c:pt idx="14">
                  <c:v>-456</c:v>
                </c:pt>
                <c:pt idx="15">
                  <c:v>-518</c:v>
                </c:pt>
                <c:pt idx="16">
                  <c:v>-711</c:v>
                </c:pt>
                <c:pt idx="17">
                  <c:v>-924</c:v>
                </c:pt>
                <c:pt idx="18">
                  <c:v>-1166</c:v>
                </c:pt>
                <c:pt idx="19">
                  <c:v>-1312</c:v>
                </c:pt>
                <c:pt idx="20">
                  <c:v>-1522</c:v>
                </c:pt>
                <c:pt idx="21">
                  <c:v>-1708</c:v>
                </c:pt>
                <c:pt idx="22">
                  <c:v>-1882</c:v>
                </c:pt>
                <c:pt idx="23">
                  <c:v>-2076</c:v>
                </c:pt>
                <c:pt idx="24">
                  <c:v>-2354</c:v>
                </c:pt>
                <c:pt idx="25">
                  <c:v>-2679</c:v>
                </c:pt>
                <c:pt idx="26">
                  <c:v>-2893</c:v>
                </c:pt>
                <c:pt idx="27">
                  <c:v>-3321</c:v>
                </c:pt>
                <c:pt idx="28">
                  <c:v>-3568</c:v>
                </c:pt>
                <c:pt idx="29">
                  <c:v>-4090</c:v>
                </c:pt>
                <c:pt idx="30">
                  <c:v>-14952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53-48B0-876B-518DDA46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697584"/>
        <c:axId val="664697192"/>
      </c:lineChart>
      <c:catAx>
        <c:axId val="66469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71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64697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7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'Month2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estimates'!$D$19:$H$19</c:f>
              <c:numCache>
                <c:formatCode>#,##0</c:formatCode>
                <c:ptCount val="5"/>
                <c:pt idx="0">
                  <c:v>-10933.5</c:v>
                </c:pt>
                <c:pt idx="1">
                  <c:v>1093.2497925</c:v>
                </c:pt>
                <c:pt idx="2">
                  <c:v>-3910</c:v>
                </c:pt>
                <c:pt idx="3">
                  <c:v>17.5</c:v>
                </c:pt>
                <c:pt idx="4">
                  <c:v>-1557.5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F-47D2-8222-FBDCFB7C1040}"/>
            </c:ext>
          </c:extLst>
        </c:ser>
        <c:ser>
          <c:idx val="1"/>
          <c:order val="1"/>
          <c:tx>
            <c:strRef>
              <c:f>'Month2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estimates'!$D$20:$H$20</c:f>
              <c:numCache>
                <c:formatCode>#,##0</c:formatCode>
                <c:ptCount val="5"/>
                <c:pt idx="0">
                  <c:v>-19304.649999999998</c:v>
                </c:pt>
                <c:pt idx="1">
                  <c:v>-132.64988449999987</c:v>
                </c:pt>
                <c:pt idx="2">
                  <c:v>-6992.5</c:v>
                </c:pt>
                <c:pt idx="3">
                  <c:v>-692.99999999999989</c:v>
                </c:pt>
                <c:pt idx="4">
                  <c:v>-4313.7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F-47D2-8222-FBDCFB7C1040}"/>
            </c:ext>
          </c:extLst>
        </c:ser>
        <c:ser>
          <c:idx val="2"/>
          <c:order val="2"/>
          <c:tx>
            <c:strRef>
              <c:f>'Month2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estimates'!$D$21:$H$21</c:f>
              <c:numCache>
                <c:formatCode>#,##0</c:formatCode>
                <c:ptCount val="5"/>
                <c:pt idx="0">
                  <c:v>-42677</c:v>
                </c:pt>
                <c:pt idx="1">
                  <c:v>-7309.0009399999999</c:v>
                </c:pt>
                <c:pt idx="2">
                  <c:v>-10755</c:v>
                </c:pt>
                <c:pt idx="3">
                  <c:v>-9166</c:v>
                </c:pt>
                <c:pt idx="4">
                  <c:v>-7751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F-47D2-8222-FBDCFB7C1040}"/>
            </c:ext>
          </c:extLst>
        </c:ser>
        <c:ser>
          <c:idx val="3"/>
          <c:order val="3"/>
          <c:tx>
            <c:strRef>
              <c:f>'Month2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estimates'!$D$22:$H$22</c:f>
              <c:numCache>
                <c:formatCode>#,##0</c:formatCode>
                <c:ptCount val="5"/>
                <c:pt idx="0">
                  <c:v>-5945</c:v>
                </c:pt>
                <c:pt idx="1">
                  <c:v>2909.587085666667</c:v>
                </c:pt>
                <c:pt idx="2">
                  <c:v>-1944.4666666666667</c:v>
                </c:pt>
                <c:pt idx="3">
                  <c:v>-300.26666666666665</c:v>
                </c:pt>
                <c:pt idx="4">
                  <c:v>-366.5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AF-47D2-8222-FBDCFB7C1040}"/>
            </c:ext>
          </c:extLst>
        </c:ser>
        <c:ser>
          <c:idx val="4"/>
          <c:order val="4"/>
          <c:tx>
            <c:strRef>
              <c:f>'Month2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estimates'!$D$26:$H$26</c:f>
              <c:numCache>
                <c:formatCode>#,##0</c:formatCode>
                <c:ptCount val="5"/>
                <c:pt idx="0">
                  <c:v>-4855</c:v>
                </c:pt>
                <c:pt idx="1">
                  <c:v>2531.4477999999999</c:v>
                </c:pt>
                <c:pt idx="2">
                  <c:v>-1796</c:v>
                </c:pt>
                <c:pt idx="3">
                  <c:v>44</c:v>
                </c:pt>
                <c:pt idx="4">
                  <c:v>-53.5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AF-47D2-8222-FBDCFB7C1040}"/>
            </c:ext>
          </c:extLst>
        </c:ser>
        <c:ser>
          <c:idx val="5"/>
          <c:order val="5"/>
          <c:tx>
            <c:strRef>
              <c:f>'Month2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estimates'!$D$15:$H$15</c:f>
              <c:numCache>
                <c:formatCode>#,##0</c:formatCode>
                <c:ptCount val="5"/>
                <c:pt idx="0">
                  <c:v>12492</c:v>
                </c:pt>
                <c:pt idx="1">
                  <c:v>9247.0002800000002</c:v>
                </c:pt>
                <c:pt idx="2">
                  <c:v>6786</c:v>
                </c:pt>
                <c:pt idx="3">
                  <c:v>462</c:v>
                </c:pt>
                <c:pt idx="4">
                  <c:v>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AF-47D2-8222-FBDCFB7C1040}"/>
            </c:ext>
          </c:extLst>
        </c:ser>
        <c:ser>
          <c:idx val="10"/>
          <c:order val="6"/>
          <c:tx>
            <c:strRef>
              <c:f>'Month2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estimates'!$D$16:$H$16</c:f>
              <c:numCache>
                <c:formatCode>#,##0</c:formatCode>
                <c:ptCount val="5"/>
                <c:pt idx="0">
                  <c:v>7128.7999999999956</c:v>
                </c:pt>
                <c:pt idx="1">
                  <c:v>8088.5495704999994</c:v>
                </c:pt>
                <c:pt idx="2">
                  <c:v>2538.3999999999978</c:v>
                </c:pt>
                <c:pt idx="3">
                  <c:v>153.64999999999981</c:v>
                </c:pt>
                <c:pt idx="4">
                  <c:v>2772.9499999999975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AF-47D2-8222-FBDCFB7C1040}"/>
            </c:ext>
          </c:extLst>
        </c:ser>
        <c:ser>
          <c:idx val="11"/>
          <c:order val="7"/>
          <c:tx>
            <c:strRef>
              <c:f>'Month2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'Month2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'Month2 Published MOS estimates'!$D$17:$H$17</c:f>
              <c:numCache>
                <c:formatCode>#,##0</c:formatCode>
                <c:ptCount val="5"/>
                <c:pt idx="0">
                  <c:v>92.25</c:v>
                </c:pt>
                <c:pt idx="1">
                  <c:v>3996.4822300000001</c:v>
                </c:pt>
                <c:pt idx="2">
                  <c:v>-156.75</c:v>
                </c:pt>
                <c:pt idx="3">
                  <c:v>69</c:v>
                </c:pt>
                <c:pt idx="4">
                  <c:v>1180.75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AF-47D2-8222-FBDCFB7C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64698760"/>
        <c:axId val="664698368"/>
      </c:lineChart>
      <c:catAx>
        <c:axId val="66469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98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8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'Month2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'Month2 Published MOS estimates'!$K$5:$K$35</c:f>
              <c:numCache>
                <c:formatCode>#,##0</c:formatCode>
                <c:ptCount val="31"/>
                <c:pt idx="0">
                  <c:v>12492</c:v>
                </c:pt>
                <c:pt idx="1">
                  <c:v>7748</c:v>
                </c:pt>
                <c:pt idx="2">
                  <c:v>6372</c:v>
                </c:pt>
                <c:pt idx="3">
                  <c:v>5392</c:v>
                </c:pt>
                <c:pt idx="4">
                  <c:v>3687</c:v>
                </c:pt>
                <c:pt idx="5">
                  <c:v>2262</c:v>
                </c:pt>
                <c:pt idx="6">
                  <c:v>906</c:v>
                </c:pt>
                <c:pt idx="7">
                  <c:v>254</c:v>
                </c:pt>
                <c:pt idx="8">
                  <c:v>-393</c:v>
                </c:pt>
                <c:pt idx="9">
                  <c:v>-885</c:v>
                </c:pt>
                <c:pt idx="10">
                  <c:v>-1868</c:v>
                </c:pt>
                <c:pt idx="11">
                  <c:v>-2639</c:v>
                </c:pt>
                <c:pt idx="12">
                  <c:v>-3170</c:v>
                </c:pt>
                <c:pt idx="13">
                  <c:v>-4218</c:v>
                </c:pt>
                <c:pt idx="14">
                  <c:v>-4735</c:v>
                </c:pt>
                <c:pt idx="15">
                  <c:v>-4975</c:v>
                </c:pt>
                <c:pt idx="16">
                  <c:v>-5791</c:v>
                </c:pt>
                <c:pt idx="17">
                  <c:v>-6915</c:v>
                </c:pt>
                <c:pt idx="18">
                  <c:v>-7718</c:v>
                </c:pt>
                <c:pt idx="19">
                  <c:v>-8710</c:v>
                </c:pt>
                <c:pt idx="20">
                  <c:v>-9587</c:v>
                </c:pt>
                <c:pt idx="21">
                  <c:v>-10527</c:v>
                </c:pt>
                <c:pt idx="22">
                  <c:v>-11069</c:v>
                </c:pt>
                <c:pt idx="23">
                  <c:v>-11744</c:v>
                </c:pt>
                <c:pt idx="24">
                  <c:v>-12430</c:v>
                </c:pt>
                <c:pt idx="25">
                  <c:v>-14040</c:v>
                </c:pt>
                <c:pt idx="26">
                  <c:v>-15087</c:v>
                </c:pt>
                <c:pt idx="27">
                  <c:v>-17521</c:v>
                </c:pt>
                <c:pt idx="28">
                  <c:v>-20764</c:v>
                </c:pt>
                <c:pt idx="29">
                  <c:v>-42677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9C-4EB0-B9ED-F1DAC3DE3B62}"/>
            </c:ext>
          </c:extLst>
        </c:ser>
        <c:ser>
          <c:idx val="1"/>
          <c:order val="1"/>
          <c:tx>
            <c:strRef>
              <c:f>'Month2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'Month2 Published MOS estimates'!$L$5:$L$35</c:f>
              <c:numCache>
                <c:formatCode>#,##0</c:formatCode>
                <c:ptCount val="31"/>
                <c:pt idx="0">
                  <c:v>9247.0002800000002</c:v>
                </c:pt>
                <c:pt idx="1">
                  <c:v>8205.7275499999996</c:v>
                </c:pt>
                <c:pt idx="2">
                  <c:v>7945.3320400000002</c:v>
                </c:pt>
                <c:pt idx="3">
                  <c:v>7612.2881100000004</c:v>
                </c:pt>
                <c:pt idx="4">
                  <c:v>7398.0199199999997</c:v>
                </c:pt>
                <c:pt idx="5">
                  <c:v>6707.0003900000002</c:v>
                </c:pt>
                <c:pt idx="6">
                  <c:v>4921.7852899999998</c:v>
                </c:pt>
                <c:pt idx="7">
                  <c:v>4037.0664099999999</c:v>
                </c:pt>
                <c:pt idx="8">
                  <c:v>3874.7296900000001</c:v>
                </c:pt>
                <c:pt idx="9">
                  <c:v>3656.8811000000001</c:v>
                </c:pt>
                <c:pt idx="10">
                  <c:v>3319.0004199999998</c:v>
                </c:pt>
                <c:pt idx="11">
                  <c:v>3154.8401899999999</c:v>
                </c:pt>
                <c:pt idx="12">
                  <c:v>2882.15407</c:v>
                </c:pt>
                <c:pt idx="13">
                  <c:v>2702.32861</c:v>
                </c:pt>
                <c:pt idx="14">
                  <c:v>2597.88636</c:v>
                </c:pt>
                <c:pt idx="15">
                  <c:v>2465.0092399999999</c:v>
                </c:pt>
                <c:pt idx="16">
                  <c:v>2277.9892500000001</c:v>
                </c:pt>
                <c:pt idx="17">
                  <c:v>2054.7358100000001</c:v>
                </c:pt>
                <c:pt idx="18">
                  <c:v>1749.4283</c:v>
                </c:pt>
                <c:pt idx="19">
                  <c:v>1657.2360699999999</c:v>
                </c:pt>
                <c:pt idx="20">
                  <c:v>1558.1170400000001</c:v>
                </c:pt>
                <c:pt idx="21">
                  <c:v>1289.0004899999999</c:v>
                </c:pt>
                <c:pt idx="22">
                  <c:v>1027.99956</c:v>
                </c:pt>
                <c:pt idx="23">
                  <c:v>931.58646999999996</c:v>
                </c:pt>
                <c:pt idx="24">
                  <c:v>787.49761000000001</c:v>
                </c:pt>
                <c:pt idx="25">
                  <c:v>409.99964</c:v>
                </c:pt>
                <c:pt idx="26">
                  <c:v>322.97345000000001</c:v>
                </c:pt>
                <c:pt idx="27">
                  <c:v>242.99967000000001</c:v>
                </c:pt>
                <c:pt idx="28">
                  <c:v>-439.99952000000002</c:v>
                </c:pt>
                <c:pt idx="29">
                  <c:v>-7309.0009399999999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B9C-4EB0-B9ED-F1DAC3DE3B62}"/>
            </c:ext>
          </c:extLst>
        </c:ser>
        <c:ser>
          <c:idx val="2"/>
          <c:order val="2"/>
          <c:tx>
            <c:strRef>
              <c:f>'Month2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'Month2 Published MOS estimates'!$M$5:$M$35</c:f>
              <c:numCache>
                <c:formatCode>#,##0</c:formatCode>
                <c:ptCount val="31"/>
                <c:pt idx="0">
                  <c:v>6786</c:v>
                </c:pt>
                <c:pt idx="1">
                  <c:v>2848</c:v>
                </c:pt>
                <c:pt idx="2">
                  <c:v>2160</c:v>
                </c:pt>
                <c:pt idx="3">
                  <c:v>1837</c:v>
                </c:pt>
                <c:pt idx="4">
                  <c:v>1610</c:v>
                </c:pt>
                <c:pt idx="5">
                  <c:v>892</c:v>
                </c:pt>
                <c:pt idx="6">
                  <c:v>581</c:v>
                </c:pt>
                <c:pt idx="7">
                  <c:v>-97</c:v>
                </c:pt>
                <c:pt idx="8">
                  <c:v>-336</c:v>
                </c:pt>
                <c:pt idx="9">
                  <c:v>-533</c:v>
                </c:pt>
                <c:pt idx="10">
                  <c:v>-753</c:v>
                </c:pt>
                <c:pt idx="11">
                  <c:v>-962</c:v>
                </c:pt>
                <c:pt idx="12">
                  <c:v>-1143</c:v>
                </c:pt>
                <c:pt idx="13">
                  <c:v>-1541</c:v>
                </c:pt>
                <c:pt idx="14">
                  <c:v>-1672</c:v>
                </c:pt>
                <c:pt idx="15">
                  <c:v>-1920</c:v>
                </c:pt>
                <c:pt idx="16">
                  <c:v>-2050</c:v>
                </c:pt>
                <c:pt idx="17">
                  <c:v>-2352</c:v>
                </c:pt>
                <c:pt idx="18">
                  <c:v>-2781</c:v>
                </c:pt>
                <c:pt idx="19">
                  <c:v>-3018</c:v>
                </c:pt>
                <c:pt idx="20">
                  <c:v>-3211</c:v>
                </c:pt>
                <c:pt idx="21">
                  <c:v>-3742</c:v>
                </c:pt>
                <c:pt idx="22">
                  <c:v>-3966</c:v>
                </c:pt>
                <c:pt idx="23">
                  <c:v>-4203</c:v>
                </c:pt>
                <c:pt idx="24">
                  <c:v>-4685</c:v>
                </c:pt>
                <c:pt idx="25">
                  <c:v>-5267</c:v>
                </c:pt>
                <c:pt idx="26">
                  <c:v>-6135</c:v>
                </c:pt>
                <c:pt idx="27">
                  <c:v>-6668</c:v>
                </c:pt>
                <c:pt idx="28">
                  <c:v>-7258</c:v>
                </c:pt>
                <c:pt idx="29">
                  <c:v>-10755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B9C-4EB0-B9ED-F1DAC3DE3B62}"/>
            </c:ext>
          </c:extLst>
        </c:ser>
        <c:ser>
          <c:idx val="3"/>
          <c:order val="3"/>
          <c:tx>
            <c:strRef>
              <c:f>'Month2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'Month2 Published MOS estimates'!$N$5:$N$35</c:f>
              <c:numCache>
                <c:formatCode>#,##0</c:formatCode>
                <c:ptCount val="31"/>
                <c:pt idx="0">
                  <c:v>462</c:v>
                </c:pt>
                <c:pt idx="1">
                  <c:v>182</c:v>
                </c:pt>
                <c:pt idx="2">
                  <c:v>119</c:v>
                </c:pt>
                <c:pt idx="3">
                  <c:v>103</c:v>
                </c:pt>
                <c:pt idx="4">
                  <c:v>92</c:v>
                </c:pt>
                <c:pt idx="5">
                  <c:v>87</c:v>
                </c:pt>
                <c:pt idx="6">
                  <c:v>75</c:v>
                </c:pt>
                <c:pt idx="7">
                  <c:v>70</c:v>
                </c:pt>
                <c:pt idx="8">
                  <c:v>66</c:v>
                </c:pt>
                <c:pt idx="9">
                  <c:v>62</c:v>
                </c:pt>
                <c:pt idx="10">
                  <c:v>56</c:v>
                </c:pt>
                <c:pt idx="11">
                  <c:v>54</c:v>
                </c:pt>
                <c:pt idx="12">
                  <c:v>51</c:v>
                </c:pt>
                <c:pt idx="13">
                  <c:v>48</c:v>
                </c:pt>
                <c:pt idx="14">
                  <c:v>46</c:v>
                </c:pt>
                <c:pt idx="15">
                  <c:v>42</c:v>
                </c:pt>
                <c:pt idx="16">
                  <c:v>39</c:v>
                </c:pt>
                <c:pt idx="17">
                  <c:v>35</c:v>
                </c:pt>
                <c:pt idx="18">
                  <c:v>30</c:v>
                </c:pt>
                <c:pt idx="19">
                  <c:v>24</c:v>
                </c:pt>
                <c:pt idx="20">
                  <c:v>22</c:v>
                </c:pt>
                <c:pt idx="21">
                  <c:v>19</c:v>
                </c:pt>
                <c:pt idx="22">
                  <c:v>17</c:v>
                </c:pt>
                <c:pt idx="23">
                  <c:v>8</c:v>
                </c:pt>
                <c:pt idx="24">
                  <c:v>-33</c:v>
                </c:pt>
                <c:pt idx="25">
                  <c:v>-111</c:v>
                </c:pt>
                <c:pt idx="26">
                  <c:v>-183</c:v>
                </c:pt>
                <c:pt idx="27">
                  <c:v>-352</c:v>
                </c:pt>
                <c:pt idx="28">
                  <c:v>-972</c:v>
                </c:pt>
                <c:pt idx="29">
                  <c:v>-9166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B9C-4EB0-B9ED-F1DAC3DE3B62}"/>
            </c:ext>
          </c:extLst>
        </c:ser>
        <c:ser>
          <c:idx val="4"/>
          <c:order val="4"/>
          <c:tx>
            <c:strRef>
              <c:f>'Month2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'Month2 Published MOS estimates'!$O$5:$O$35</c:f>
              <c:numCache>
                <c:formatCode>#,##0</c:formatCode>
                <c:ptCount val="31"/>
                <c:pt idx="0">
                  <c:v>4607</c:v>
                </c:pt>
                <c:pt idx="1">
                  <c:v>3191</c:v>
                </c:pt>
                <c:pt idx="2">
                  <c:v>2262</c:v>
                </c:pt>
                <c:pt idx="3">
                  <c:v>1898</c:v>
                </c:pt>
                <c:pt idx="4">
                  <c:v>1582</c:v>
                </c:pt>
                <c:pt idx="5">
                  <c:v>1479</c:v>
                </c:pt>
                <c:pt idx="6">
                  <c:v>1323</c:v>
                </c:pt>
                <c:pt idx="7">
                  <c:v>1240</c:v>
                </c:pt>
                <c:pt idx="8">
                  <c:v>1003</c:v>
                </c:pt>
                <c:pt idx="9">
                  <c:v>883</c:v>
                </c:pt>
                <c:pt idx="10">
                  <c:v>610</c:v>
                </c:pt>
                <c:pt idx="11">
                  <c:v>441</c:v>
                </c:pt>
                <c:pt idx="12">
                  <c:v>335</c:v>
                </c:pt>
                <c:pt idx="13">
                  <c:v>179</c:v>
                </c:pt>
                <c:pt idx="14">
                  <c:v>35</c:v>
                </c:pt>
                <c:pt idx="15">
                  <c:v>-142</c:v>
                </c:pt>
                <c:pt idx="16">
                  <c:v>-211</c:v>
                </c:pt>
                <c:pt idx="17">
                  <c:v>-464</c:v>
                </c:pt>
                <c:pt idx="18">
                  <c:v>-719</c:v>
                </c:pt>
                <c:pt idx="19">
                  <c:v>-908</c:v>
                </c:pt>
                <c:pt idx="20">
                  <c:v>-1076</c:v>
                </c:pt>
                <c:pt idx="21">
                  <c:v>-1439</c:v>
                </c:pt>
                <c:pt idx="22">
                  <c:v>-1597</c:v>
                </c:pt>
                <c:pt idx="23">
                  <c:v>-1830</c:v>
                </c:pt>
                <c:pt idx="24">
                  <c:v>-2006</c:v>
                </c:pt>
                <c:pt idx="25">
                  <c:v>-2413</c:v>
                </c:pt>
                <c:pt idx="26">
                  <c:v>-3007</c:v>
                </c:pt>
                <c:pt idx="27">
                  <c:v>-3613</c:v>
                </c:pt>
                <c:pt idx="28">
                  <c:v>-4887</c:v>
                </c:pt>
                <c:pt idx="29">
                  <c:v>-7751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C-4EB0-B9ED-F1DAC3DE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700328"/>
        <c:axId val="664699936"/>
      </c:lineChart>
      <c:catAx>
        <c:axId val="664700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99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64699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0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'Month3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estimates'!$D$19:$H$19</c:f>
              <c:numCache>
                <c:formatCode>#,##0</c:formatCode>
                <c:ptCount val="5"/>
                <c:pt idx="0">
                  <c:v>-7918</c:v>
                </c:pt>
                <c:pt idx="1">
                  <c:v>3812.9902499999998</c:v>
                </c:pt>
                <c:pt idx="2">
                  <c:v>-1739.5</c:v>
                </c:pt>
                <c:pt idx="3">
                  <c:v>15</c:v>
                </c:pt>
                <c:pt idx="4">
                  <c:v>-1245.5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8-4EC1-9FA9-2ABCB7656060}"/>
            </c:ext>
          </c:extLst>
        </c:ser>
        <c:ser>
          <c:idx val="1"/>
          <c:order val="1"/>
          <c:tx>
            <c:strRef>
              <c:f>'Month3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estimates'!$D$20:$H$20</c:f>
              <c:numCache>
                <c:formatCode>#,##0</c:formatCode>
                <c:ptCount val="5"/>
                <c:pt idx="0">
                  <c:v>-12073</c:v>
                </c:pt>
                <c:pt idx="1">
                  <c:v>2215.1523050000001</c:v>
                </c:pt>
                <c:pt idx="2">
                  <c:v>-3962.5</c:v>
                </c:pt>
                <c:pt idx="3">
                  <c:v>-355.5</c:v>
                </c:pt>
                <c:pt idx="4">
                  <c:v>-3123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8-4EC1-9FA9-2ABCB7656060}"/>
            </c:ext>
          </c:extLst>
        </c:ser>
        <c:ser>
          <c:idx val="2"/>
          <c:order val="2"/>
          <c:tx>
            <c:strRef>
              <c:f>'Month3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estimates'!$D$21:$H$21</c:f>
              <c:numCache>
                <c:formatCode>#,##0</c:formatCode>
                <c:ptCount val="5"/>
                <c:pt idx="0">
                  <c:v>-23970</c:v>
                </c:pt>
                <c:pt idx="1">
                  <c:v>-2035.3320200000001</c:v>
                </c:pt>
                <c:pt idx="2">
                  <c:v>-8957</c:v>
                </c:pt>
                <c:pt idx="3">
                  <c:v>-2430</c:v>
                </c:pt>
                <c:pt idx="4">
                  <c:v>-24223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8-4EC1-9FA9-2ABCB7656060}"/>
            </c:ext>
          </c:extLst>
        </c:ser>
        <c:ser>
          <c:idx val="3"/>
          <c:order val="3"/>
          <c:tx>
            <c:strRef>
              <c:f>'Month3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estimates'!$D$22:$H$22</c:f>
              <c:numCache>
                <c:formatCode>#,##0</c:formatCode>
                <c:ptCount val="5"/>
                <c:pt idx="0">
                  <c:v>-2919.8709677419356</c:v>
                </c:pt>
                <c:pt idx="1">
                  <c:v>5301.2223561290321</c:v>
                </c:pt>
                <c:pt idx="2">
                  <c:v>360.93548387096774</c:v>
                </c:pt>
                <c:pt idx="3">
                  <c:v>-64.064516129032256</c:v>
                </c:pt>
                <c:pt idx="4">
                  <c:v>-626.77419354838707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C8-4EC1-9FA9-2ABCB7656060}"/>
            </c:ext>
          </c:extLst>
        </c:ser>
        <c:ser>
          <c:idx val="4"/>
          <c:order val="4"/>
          <c:tx>
            <c:strRef>
              <c:f>'Month3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estimates'!$D$26:$H$26</c:f>
              <c:numCache>
                <c:formatCode>#,##0</c:formatCode>
                <c:ptCount val="5"/>
                <c:pt idx="0">
                  <c:v>-2858</c:v>
                </c:pt>
                <c:pt idx="1">
                  <c:v>4994.9998999999998</c:v>
                </c:pt>
                <c:pt idx="2">
                  <c:v>359</c:v>
                </c:pt>
                <c:pt idx="3">
                  <c:v>42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C8-4EC1-9FA9-2ABCB7656060}"/>
            </c:ext>
          </c:extLst>
        </c:ser>
        <c:ser>
          <c:idx val="5"/>
          <c:order val="5"/>
          <c:tx>
            <c:strRef>
              <c:f>'Month3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estimates'!$D$15:$H$15</c:f>
              <c:numCache>
                <c:formatCode>#,##0</c:formatCode>
                <c:ptCount val="5"/>
                <c:pt idx="0">
                  <c:v>13912</c:v>
                </c:pt>
                <c:pt idx="1">
                  <c:v>16395.000199999999</c:v>
                </c:pt>
                <c:pt idx="2">
                  <c:v>8978</c:v>
                </c:pt>
                <c:pt idx="3">
                  <c:v>239</c:v>
                </c:pt>
                <c:pt idx="4">
                  <c:v>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C8-4EC1-9FA9-2ABCB7656060}"/>
            </c:ext>
          </c:extLst>
        </c:ser>
        <c:ser>
          <c:idx val="10"/>
          <c:order val="6"/>
          <c:tx>
            <c:strRef>
              <c:f>'Month3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estimates'!$D$16:$H$16</c:f>
              <c:numCache>
                <c:formatCode>#,##0</c:formatCode>
                <c:ptCount val="5"/>
                <c:pt idx="0">
                  <c:v>8192</c:v>
                </c:pt>
                <c:pt idx="1">
                  <c:v>8682.7744949999997</c:v>
                </c:pt>
                <c:pt idx="2">
                  <c:v>4710</c:v>
                </c:pt>
                <c:pt idx="3">
                  <c:v>120</c:v>
                </c:pt>
                <c:pt idx="4">
                  <c:v>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8-4EC1-9FA9-2ABCB7656060}"/>
            </c:ext>
          </c:extLst>
        </c:ser>
        <c:ser>
          <c:idx val="11"/>
          <c:order val="7"/>
          <c:tx>
            <c:strRef>
              <c:f>'Month3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'Month3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'Month3 Published MOS estimates'!$D$17:$H$17</c:f>
              <c:numCache>
                <c:formatCode>#,##0</c:formatCode>
                <c:ptCount val="5"/>
                <c:pt idx="0">
                  <c:v>1609.5</c:v>
                </c:pt>
                <c:pt idx="1">
                  <c:v>6370.7641199999998</c:v>
                </c:pt>
                <c:pt idx="2">
                  <c:v>2201.5</c:v>
                </c:pt>
                <c:pt idx="3">
                  <c:v>68.5</c:v>
                </c:pt>
                <c:pt idx="4">
                  <c:v>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C8-4EC1-9FA9-2ABCB765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64700720"/>
        <c:axId val="664699544"/>
      </c:lineChart>
      <c:catAx>
        <c:axId val="6647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9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99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0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'Month3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'Month3 Published MOS estimates'!$K$5:$K$35</c:f>
              <c:numCache>
                <c:formatCode>#,##0</c:formatCode>
                <c:ptCount val="31"/>
                <c:pt idx="0">
                  <c:v>13912</c:v>
                </c:pt>
                <c:pt idx="1">
                  <c:v>10070</c:v>
                </c:pt>
                <c:pt idx="2">
                  <c:v>6314</c:v>
                </c:pt>
                <c:pt idx="3">
                  <c:v>5588</c:v>
                </c:pt>
                <c:pt idx="4">
                  <c:v>4456</c:v>
                </c:pt>
                <c:pt idx="5">
                  <c:v>3500</c:v>
                </c:pt>
                <c:pt idx="6">
                  <c:v>2823</c:v>
                </c:pt>
                <c:pt idx="7">
                  <c:v>1999</c:v>
                </c:pt>
                <c:pt idx="8">
                  <c:v>1220</c:v>
                </c:pt>
                <c:pt idx="9">
                  <c:v>663</c:v>
                </c:pt>
                <c:pt idx="10">
                  <c:v>178</c:v>
                </c:pt>
                <c:pt idx="11">
                  <c:v>-484</c:v>
                </c:pt>
                <c:pt idx="12">
                  <c:v>-1274</c:v>
                </c:pt>
                <c:pt idx="13">
                  <c:v>-1577</c:v>
                </c:pt>
                <c:pt idx="14">
                  <c:v>-1938</c:v>
                </c:pt>
                <c:pt idx="15">
                  <c:v>-2858</c:v>
                </c:pt>
                <c:pt idx="16">
                  <c:v>-3387</c:v>
                </c:pt>
                <c:pt idx="17">
                  <c:v>-3911</c:v>
                </c:pt>
                <c:pt idx="18">
                  <c:v>-4488</c:v>
                </c:pt>
                <c:pt idx="19">
                  <c:v>-5262</c:v>
                </c:pt>
                <c:pt idx="20">
                  <c:v>-5905</c:v>
                </c:pt>
                <c:pt idx="21">
                  <c:v>-6633</c:v>
                </c:pt>
                <c:pt idx="22">
                  <c:v>-7564</c:v>
                </c:pt>
                <c:pt idx="23">
                  <c:v>-8272</c:v>
                </c:pt>
                <c:pt idx="24">
                  <c:v>-8877</c:v>
                </c:pt>
                <c:pt idx="25">
                  <c:v>-9585</c:v>
                </c:pt>
                <c:pt idx="26">
                  <c:v>-10419</c:v>
                </c:pt>
                <c:pt idx="27">
                  <c:v>-10689</c:v>
                </c:pt>
                <c:pt idx="28">
                  <c:v>-11748</c:v>
                </c:pt>
                <c:pt idx="29">
                  <c:v>-12398</c:v>
                </c:pt>
                <c:pt idx="30">
                  <c:v>-23970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B6-4FC8-BF53-AE743684EB0D}"/>
            </c:ext>
          </c:extLst>
        </c:ser>
        <c:ser>
          <c:idx val="1"/>
          <c:order val="1"/>
          <c:tx>
            <c:strRef>
              <c:f>'Month3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'Month3 Published MOS estimates'!$L$5:$L$35</c:f>
              <c:numCache>
                <c:formatCode>#,##0</c:formatCode>
                <c:ptCount val="31"/>
                <c:pt idx="0">
                  <c:v>16395.000199999999</c:v>
                </c:pt>
                <c:pt idx="1">
                  <c:v>9046.3806800000002</c:v>
                </c:pt>
                <c:pt idx="2">
                  <c:v>8319.1683099999991</c:v>
                </c:pt>
                <c:pt idx="3">
                  <c:v>7830.0000799999998</c:v>
                </c:pt>
                <c:pt idx="4">
                  <c:v>7611.5806300000004</c:v>
                </c:pt>
                <c:pt idx="5">
                  <c:v>6951.7627400000001</c:v>
                </c:pt>
                <c:pt idx="6">
                  <c:v>6834.9998800000003</c:v>
                </c:pt>
                <c:pt idx="7">
                  <c:v>6464.2504499999995</c:v>
                </c:pt>
                <c:pt idx="8">
                  <c:v>6277.2777900000001</c:v>
                </c:pt>
                <c:pt idx="9">
                  <c:v>6175.5469000000003</c:v>
                </c:pt>
                <c:pt idx="10">
                  <c:v>5857.89624</c:v>
                </c:pt>
                <c:pt idx="11">
                  <c:v>5753.0000499999996</c:v>
                </c:pt>
                <c:pt idx="12">
                  <c:v>5601.0001899999997</c:v>
                </c:pt>
                <c:pt idx="13">
                  <c:v>5473.9081800000004</c:v>
                </c:pt>
                <c:pt idx="14">
                  <c:v>5275.7379000000001</c:v>
                </c:pt>
                <c:pt idx="15">
                  <c:v>4994.9998999999998</c:v>
                </c:pt>
                <c:pt idx="16">
                  <c:v>4869.0003900000002</c:v>
                </c:pt>
                <c:pt idx="17">
                  <c:v>4710.3285100000003</c:v>
                </c:pt>
                <c:pt idx="18">
                  <c:v>4618.0001499999998</c:v>
                </c:pt>
                <c:pt idx="19">
                  <c:v>4402.5790999999999</c:v>
                </c:pt>
                <c:pt idx="20">
                  <c:v>4336.3373600000004</c:v>
                </c:pt>
                <c:pt idx="21">
                  <c:v>4088.9313000000002</c:v>
                </c:pt>
                <c:pt idx="22">
                  <c:v>3987.99953</c:v>
                </c:pt>
                <c:pt idx="23">
                  <c:v>3637.9809700000001</c:v>
                </c:pt>
                <c:pt idx="24">
                  <c:v>3302.0003499999998</c:v>
                </c:pt>
                <c:pt idx="25">
                  <c:v>3187.1285800000001</c:v>
                </c:pt>
                <c:pt idx="26">
                  <c:v>3122.1970700000002</c:v>
                </c:pt>
                <c:pt idx="27">
                  <c:v>2817.9270200000001</c:v>
                </c:pt>
                <c:pt idx="28">
                  <c:v>2473.0000300000002</c:v>
                </c:pt>
                <c:pt idx="29">
                  <c:v>1957.30458</c:v>
                </c:pt>
                <c:pt idx="30">
                  <c:v>-2035.3320200000001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B6-4FC8-BF53-AE743684EB0D}"/>
            </c:ext>
          </c:extLst>
        </c:ser>
        <c:ser>
          <c:idx val="2"/>
          <c:order val="2"/>
          <c:tx>
            <c:strRef>
              <c:f>'Month3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'Month3 Published MOS estimates'!$M$5:$M$35</c:f>
              <c:numCache>
                <c:formatCode>#,##0</c:formatCode>
                <c:ptCount val="31"/>
                <c:pt idx="0">
                  <c:v>8978</c:v>
                </c:pt>
                <c:pt idx="1">
                  <c:v>5130</c:v>
                </c:pt>
                <c:pt idx="2">
                  <c:v>4290</c:v>
                </c:pt>
                <c:pt idx="3">
                  <c:v>4100</c:v>
                </c:pt>
                <c:pt idx="4">
                  <c:v>3916</c:v>
                </c:pt>
                <c:pt idx="5">
                  <c:v>3254</c:v>
                </c:pt>
                <c:pt idx="6">
                  <c:v>2875</c:v>
                </c:pt>
                <c:pt idx="7">
                  <c:v>2333</c:v>
                </c:pt>
                <c:pt idx="8">
                  <c:v>2070</c:v>
                </c:pt>
                <c:pt idx="9">
                  <c:v>1932</c:v>
                </c:pt>
                <c:pt idx="10">
                  <c:v>1686</c:v>
                </c:pt>
                <c:pt idx="11">
                  <c:v>1385</c:v>
                </c:pt>
                <c:pt idx="12">
                  <c:v>1161</c:v>
                </c:pt>
                <c:pt idx="13">
                  <c:v>793</c:v>
                </c:pt>
                <c:pt idx="14">
                  <c:v>487</c:v>
                </c:pt>
                <c:pt idx="15">
                  <c:v>359</c:v>
                </c:pt>
                <c:pt idx="16">
                  <c:v>122</c:v>
                </c:pt>
                <c:pt idx="17">
                  <c:v>-119</c:v>
                </c:pt>
                <c:pt idx="18">
                  <c:v>-298</c:v>
                </c:pt>
                <c:pt idx="19">
                  <c:v>-601</c:v>
                </c:pt>
                <c:pt idx="20">
                  <c:v>-876</c:v>
                </c:pt>
                <c:pt idx="21">
                  <c:v>-1364</c:v>
                </c:pt>
                <c:pt idx="22">
                  <c:v>-1555</c:v>
                </c:pt>
                <c:pt idx="23">
                  <c:v>-1924</c:v>
                </c:pt>
                <c:pt idx="24">
                  <c:v>-2136</c:v>
                </c:pt>
                <c:pt idx="25">
                  <c:v>-2366</c:v>
                </c:pt>
                <c:pt idx="26">
                  <c:v>-2657</c:v>
                </c:pt>
                <c:pt idx="27">
                  <c:v>-2904</c:v>
                </c:pt>
                <c:pt idx="28">
                  <c:v>-3569</c:v>
                </c:pt>
                <c:pt idx="29">
                  <c:v>-4356</c:v>
                </c:pt>
                <c:pt idx="30">
                  <c:v>-8957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B6-4FC8-BF53-AE743684EB0D}"/>
            </c:ext>
          </c:extLst>
        </c:ser>
        <c:ser>
          <c:idx val="3"/>
          <c:order val="3"/>
          <c:tx>
            <c:strRef>
              <c:f>'Month3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'Month3 Published MOS estimates'!$N$5:$N$35</c:f>
              <c:numCache>
                <c:formatCode>#,##0</c:formatCode>
                <c:ptCount val="31"/>
                <c:pt idx="0">
                  <c:v>239</c:v>
                </c:pt>
                <c:pt idx="1">
                  <c:v>134</c:v>
                </c:pt>
                <c:pt idx="2">
                  <c:v>106</c:v>
                </c:pt>
                <c:pt idx="3">
                  <c:v>99</c:v>
                </c:pt>
                <c:pt idx="4">
                  <c:v>91</c:v>
                </c:pt>
                <c:pt idx="5">
                  <c:v>85</c:v>
                </c:pt>
                <c:pt idx="6">
                  <c:v>76</c:v>
                </c:pt>
                <c:pt idx="7">
                  <c:v>70</c:v>
                </c:pt>
                <c:pt idx="8">
                  <c:v>67</c:v>
                </c:pt>
                <c:pt idx="9">
                  <c:v>62</c:v>
                </c:pt>
                <c:pt idx="10">
                  <c:v>54</c:v>
                </c:pt>
                <c:pt idx="11">
                  <c:v>51</c:v>
                </c:pt>
                <c:pt idx="12">
                  <c:v>47</c:v>
                </c:pt>
                <c:pt idx="13">
                  <c:v>46</c:v>
                </c:pt>
                <c:pt idx="14">
                  <c:v>44</c:v>
                </c:pt>
                <c:pt idx="15">
                  <c:v>42</c:v>
                </c:pt>
                <c:pt idx="16">
                  <c:v>41</c:v>
                </c:pt>
                <c:pt idx="17">
                  <c:v>40</c:v>
                </c:pt>
                <c:pt idx="18">
                  <c:v>38</c:v>
                </c:pt>
                <c:pt idx="19">
                  <c:v>34</c:v>
                </c:pt>
                <c:pt idx="20">
                  <c:v>28</c:v>
                </c:pt>
                <c:pt idx="21">
                  <c:v>23</c:v>
                </c:pt>
                <c:pt idx="22">
                  <c:v>20</c:v>
                </c:pt>
                <c:pt idx="23">
                  <c:v>10</c:v>
                </c:pt>
                <c:pt idx="24">
                  <c:v>-20</c:v>
                </c:pt>
                <c:pt idx="25">
                  <c:v>-35</c:v>
                </c:pt>
                <c:pt idx="26">
                  <c:v>-155</c:v>
                </c:pt>
                <c:pt idx="27">
                  <c:v>-182</c:v>
                </c:pt>
                <c:pt idx="28">
                  <c:v>-290</c:v>
                </c:pt>
                <c:pt idx="29">
                  <c:v>-421</c:v>
                </c:pt>
                <c:pt idx="30">
                  <c:v>-2430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DB6-4FC8-BF53-AE743684EB0D}"/>
            </c:ext>
          </c:extLst>
        </c:ser>
        <c:ser>
          <c:idx val="4"/>
          <c:order val="4"/>
          <c:tx>
            <c:strRef>
              <c:f>'Month3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'Month3 Published MOS estimates'!$O$5:$O$35</c:f>
              <c:numCache>
                <c:formatCode>#,##0</c:formatCode>
                <c:ptCount val="31"/>
                <c:pt idx="0">
                  <c:v>4824</c:v>
                </c:pt>
                <c:pt idx="1">
                  <c:v>3226</c:v>
                </c:pt>
                <c:pt idx="2">
                  <c:v>2490</c:v>
                </c:pt>
                <c:pt idx="3">
                  <c:v>2074</c:v>
                </c:pt>
                <c:pt idx="4">
                  <c:v>1982</c:v>
                </c:pt>
                <c:pt idx="5">
                  <c:v>1749</c:v>
                </c:pt>
                <c:pt idx="6">
                  <c:v>1567</c:v>
                </c:pt>
                <c:pt idx="7">
                  <c:v>1444</c:v>
                </c:pt>
                <c:pt idx="8">
                  <c:v>1280</c:v>
                </c:pt>
                <c:pt idx="9">
                  <c:v>1073</c:v>
                </c:pt>
                <c:pt idx="10">
                  <c:v>911</c:v>
                </c:pt>
                <c:pt idx="11">
                  <c:v>805</c:v>
                </c:pt>
                <c:pt idx="12">
                  <c:v>730</c:v>
                </c:pt>
                <c:pt idx="13">
                  <c:v>568</c:v>
                </c:pt>
                <c:pt idx="14">
                  <c:v>403</c:v>
                </c:pt>
                <c:pt idx="15">
                  <c:v>49</c:v>
                </c:pt>
                <c:pt idx="16">
                  <c:v>-194</c:v>
                </c:pt>
                <c:pt idx="17">
                  <c:v>-390</c:v>
                </c:pt>
                <c:pt idx="18">
                  <c:v>-588</c:v>
                </c:pt>
                <c:pt idx="19">
                  <c:v>-693</c:v>
                </c:pt>
                <c:pt idx="20">
                  <c:v>-915</c:v>
                </c:pt>
                <c:pt idx="21">
                  <c:v>-993</c:v>
                </c:pt>
                <c:pt idx="22">
                  <c:v>-1155</c:v>
                </c:pt>
                <c:pt idx="23">
                  <c:v>-1336</c:v>
                </c:pt>
                <c:pt idx="24">
                  <c:v>-1746</c:v>
                </c:pt>
                <c:pt idx="25">
                  <c:v>-1764</c:v>
                </c:pt>
                <c:pt idx="26">
                  <c:v>-2038</c:v>
                </c:pt>
                <c:pt idx="27">
                  <c:v>-2324</c:v>
                </c:pt>
                <c:pt idx="28">
                  <c:v>-2680</c:v>
                </c:pt>
                <c:pt idx="29">
                  <c:v>-3566</c:v>
                </c:pt>
                <c:pt idx="30">
                  <c:v>-24223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B6-4FC8-BF53-AE743684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702288"/>
        <c:axId val="221762496"/>
      </c:lineChart>
      <c:catAx>
        <c:axId val="66470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24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1762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zoomScale="85" zoomScaleNormal="85" workbookViewId="0">
      <selection activeCell="K5" sqref="K5:O35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MAX(0,K5:K35)</f>
        <v>14458</v>
      </c>
      <c r="E5" s="39">
        <f t="shared" ref="E5:H5" si="0">MAX(0,L5:L35)</f>
        <v>17569.99987</v>
      </c>
      <c r="F5" s="39">
        <f t="shared" si="0"/>
        <v>6724</v>
      </c>
      <c r="G5" s="39">
        <f t="shared" si="0"/>
        <v>1170</v>
      </c>
      <c r="H5" s="39">
        <f t="shared" si="0"/>
        <v>5702</v>
      </c>
      <c r="I5" s="1">
        <v>1</v>
      </c>
      <c r="J5" s="42">
        <v>1</v>
      </c>
      <c r="K5" s="34">
        <v>14458</v>
      </c>
      <c r="L5" s="18">
        <v>17569.99987</v>
      </c>
      <c r="M5" s="18">
        <v>6724</v>
      </c>
      <c r="N5" s="18">
        <v>1170</v>
      </c>
      <c r="O5" s="33">
        <v>5702</v>
      </c>
      <c r="AC5"/>
      <c r="AD5" s="2"/>
      <c r="AE5" s="6"/>
    </row>
    <row r="6" spans="2:31" ht="12.75" x14ac:dyDescent="0.2">
      <c r="B6" s="41"/>
      <c r="C6" s="40" t="s">
        <v>13</v>
      </c>
      <c r="D6" s="39">
        <f>MAX(0,-MIN(K5:K35))</f>
        <v>20350</v>
      </c>
      <c r="E6" s="39">
        <f>MAX(0,-MIN(L5:L35))</f>
        <v>1748.0001600000001</v>
      </c>
      <c r="F6" s="39">
        <f>MAX(0,-MIN(M5:M35))</f>
        <v>6032</v>
      </c>
      <c r="G6" s="39">
        <f>MAX(0,-MIN(N5:N35))</f>
        <v>7625</v>
      </c>
      <c r="H6" s="39">
        <f>MAX(0,-MIN(O5:O35))</f>
        <v>14952</v>
      </c>
      <c r="I6" s="1">
        <v>2</v>
      </c>
      <c r="J6" s="43">
        <v>1</v>
      </c>
      <c r="K6" s="34">
        <v>9477</v>
      </c>
      <c r="L6" s="18">
        <v>9651.1257600000008</v>
      </c>
      <c r="M6" s="18">
        <v>3637</v>
      </c>
      <c r="N6" s="18">
        <v>144</v>
      </c>
      <c r="O6" s="35">
        <v>2600</v>
      </c>
      <c r="AC6"/>
      <c r="AD6" s="2"/>
    </row>
    <row r="7" spans="2:31" ht="12.75" x14ac:dyDescent="0.2">
      <c r="I7" s="1">
        <v>3</v>
      </c>
      <c r="J7" s="43">
        <v>1</v>
      </c>
      <c r="K7" s="34">
        <v>7326</v>
      </c>
      <c r="L7" s="18">
        <v>7272.33115</v>
      </c>
      <c r="M7" s="18">
        <v>2928</v>
      </c>
      <c r="N7" s="18">
        <v>114</v>
      </c>
      <c r="O7" s="35">
        <v>2219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5740</v>
      </c>
      <c r="L8" s="18">
        <v>5786.5964700000004</v>
      </c>
      <c r="M8" s="18">
        <v>2387</v>
      </c>
      <c r="N8" s="18">
        <v>93</v>
      </c>
      <c r="O8" s="35">
        <v>1779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4589</v>
      </c>
      <c r="L9" s="18">
        <v>5554.4882100000004</v>
      </c>
      <c r="M9" s="18">
        <v>2029</v>
      </c>
      <c r="N9" s="18">
        <v>78</v>
      </c>
      <c r="O9" s="35">
        <v>1484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3943</v>
      </c>
      <c r="L10" s="18">
        <v>5026.6909999999998</v>
      </c>
      <c r="M10" s="18">
        <v>1719</v>
      </c>
      <c r="N10" s="18">
        <v>66</v>
      </c>
      <c r="O10" s="35">
        <v>1171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3313</v>
      </c>
      <c r="L11" s="18">
        <v>4355.68</v>
      </c>
      <c r="M11" s="18">
        <v>1499</v>
      </c>
      <c r="N11" s="18">
        <v>58</v>
      </c>
      <c r="O11" s="35">
        <v>1031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2543</v>
      </c>
      <c r="L12" s="18">
        <v>3907.2921099999999</v>
      </c>
      <c r="M12" s="18">
        <v>1448</v>
      </c>
      <c r="N12" s="18">
        <v>55</v>
      </c>
      <c r="O12" s="35">
        <v>749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1979</v>
      </c>
      <c r="L13" s="18">
        <v>3758.6455000000001</v>
      </c>
      <c r="M13" s="18">
        <v>1201</v>
      </c>
      <c r="N13" s="18">
        <v>47</v>
      </c>
      <c r="O13" s="35">
        <v>625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1612</v>
      </c>
      <c r="L14" s="18">
        <v>3600.70858</v>
      </c>
      <c r="M14" s="18">
        <v>1053</v>
      </c>
      <c r="N14" s="18">
        <v>45</v>
      </c>
      <c r="O14" s="35">
        <v>306</v>
      </c>
      <c r="W14" s="5"/>
      <c r="AC14"/>
      <c r="AD14" s="2"/>
    </row>
    <row r="15" spans="2:31" ht="12.75" customHeight="1" x14ac:dyDescent="0.2">
      <c r="C15" s="57" t="s">
        <v>0</v>
      </c>
      <c r="D15" s="31">
        <f>MAX(0,K5:K35)</f>
        <v>14458</v>
      </c>
      <c r="E15" s="32">
        <f>MAX(0,L5:L35)</f>
        <v>17569.99987</v>
      </c>
      <c r="F15" s="32">
        <f>MAX(0,M5:M35)</f>
        <v>6724</v>
      </c>
      <c r="G15" s="32">
        <f>MAX(0,N5:N35)</f>
        <v>1170</v>
      </c>
      <c r="H15" s="33">
        <f>MAX(0,O5:O35)</f>
        <v>5702</v>
      </c>
      <c r="I15" s="1">
        <v>11</v>
      </c>
      <c r="J15" s="43">
        <v>1</v>
      </c>
      <c r="K15" s="34">
        <v>1150</v>
      </c>
      <c r="L15" s="18">
        <v>3403.1600600000002</v>
      </c>
      <c r="M15" s="18">
        <v>939</v>
      </c>
      <c r="N15" s="18">
        <v>41</v>
      </c>
      <c r="O15" s="35">
        <v>89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8401.5</v>
      </c>
      <c r="E16" s="18">
        <f t="shared" ref="E16:H16" si="1">PERCENTILE(L5:L35, 0.95)</f>
        <v>8461.7284550000004</v>
      </c>
      <c r="F16" s="18">
        <f t="shared" si="1"/>
        <v>3282.5</v>
      </c>
      <c r="G16" s="18">
        <f t="shared" si="1"/>
        <v>129</v>
      </c>
      <c r="H16" s="35">
        <f t="shared" si="1"/>
        <v>2409.5</v>
      </c>
      <c r="I16" s="1">
        <v>12</v>
      </c>
      <c r="J16" s="43">
        <v>1</v>
      </c>
      <c r="K16" s="34">
        <v>937</v>
      </c>
      <c r="L16" s="18">
        <v>3258.26269</v>
      </c>
      <c r="M16" s="18">
        <v>697</v>
      </c>
      <c r="N16" s="18">
        <v>39</v>
      </c>
      <c r="O16" s="35">
        <v>-25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2261</v>
      </c>
      <c r="E17" s="18">
        <f t="shared" ref="E17:H17" si="2">PERCENTILE(L5:L35, 0.75)</f>
        <v>3832.968805</v>
      </c>
      <c r="F17" s="18">
        <f t="shared" si="2"/>
        <v>1324.5</v>
      </c>
      <c r="G17" s="18">
        <f t="shared" si="2"/>
        <v>51</v>
      </c>
      <c r="H17" s="35">
        <f t="shared" si="2"/>
        <v>687</v>
      </c>
      <c r="I17" s="1">
        <v>13</v>
      </c>
      <c r="J17" s="43">
        <v>1</v>
      </c>
      <c r="K17" s="34">
        <v>495</v>
      </c>
      <c r="L17" s="18">
        <v>3042.3486400000002</v>
      </c>
      <c r="M17" s="18">
        <v>522</v>
      </c>
      <c r="N17" s="18">
        <v>37</v>
      </c>
      <c r="O17" s="35">
        <v>-179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-1167</v>
      </c>
      <c r="E18" s="18">
        <f t="shared" ref="E18:H18" si="3">PERCENTILE(L5:L35, 0.5)</f>
        <v>2495.0566100000001</v>
      </c>
      <c r="F18" s="18">
        <f t="shared" si="3"/>
        <v>-119</v>
      </c>
      <c r="G18" s="18">
        <f t="shared" si="3"/>
        <v>32</v>
      </c>
      <c r="H18" s="35">
        <f t="shared" si="3"/>
        <v>-518</v>
      </c>
      <c r="I18" s="1">
        <v>14</v>
      </c>
      <c r="J18" s="43">
        <v>1</v>
      </c>
      <c r="K18" s="34">
        <v>50</v>
      </c>
      <c r="L18" s="18">
        <v>2791.49109</v>
      </c>
      <c r="M18" s="18">
        <v>225</v>
      </c>
      <c r="N18" s="18">
        <v>34</v>
      </c>
      <c r="O18" s="35">
        <v>-351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-6296</v>
      </c>
      <c r="E19" s="18">
        <f t="shared" ref="E19:H19" si="4">PERCENTILE(L5:L35, 0.25)</f>
        <v>1665.0461949999999</v>
      </c>
      <c r="F19" s="18">
        <f t="shared" si="4"/>
        <v>-1583</v>
      </c>
      <c r="G19" s="18">
        <f t="shared" si="4"/>
        <v>-20.5</v>
      </c>
      <c r="H19" s="35">
        <f t="shared" si="4"/>
        <v>-1979</v>
      </c>
      <c r="I19" s="1">
        <v>15</v>
      </c>
      <c r="J19" s="43">
        <v>1</v>
      </c>
      <c r="K19" s="34">
        <v>-163</v>
      </c>
      <c r="L19" s="18">
        <v>2672.4877000000001</v>
      </c>
      <c r="M19" s="18">
        <v>-27</v>
      </c>
      <c r="N19" s="18">
        <v>33</v>
      </c>
      <c r="O19" s="35">
        <v>-456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-11807</v>
      </c>
      <c r="E20" s="18">
        <f t="shared" ref="E20:H20" si="5">PERCENTILE(L5:L35, 0.05)</f>
        <v>747.55440499999997</v>
      </c>
      <c r="F20" s="18">
        <f t="shared" si="5"/>
        <v>-3476.5</v>
      </c>
      <c r="G20" s="18">
        <f t="shared" si="5"/>
        <v>-874.5</v>
      </c>
      <c r="H20" s="35">
        <f t="shared" si="5"/>
        <v>-3829</v>
      </c>
      <c r="I20" s="1">
        <v>16</v>
      </c>
      <c r="J20" s="43">
        <v>1</v>
      </c>
      <c r="K20" s="34">
        <v>-1167</v>
      </c>
      <c r="L20" s="18">
        <v>2495.0566100000001</v>
      </c>
      <c r="M20" s="18">
        <v>-119</v>
      </c>
      <c r="N20" s="18">
        <v>32</v>
      </c>
      <c r="O20" s="35">
        <v>-518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MIN(0,K5:K35)</f>
        <v>-20350</v>
      </c>
      <c r="E21" s="18">
        <f>MIN(0,L5:L35)</f>
        <v>-1748.0001600000001</v>
      </c>
      <c r="F21" s="18">
        <f>MIN(0,M5:M35)</f>
        <v>-6032</v>
      </c>
      <c r="G21" s="18">
        <f>MIN(0,N5:N35)</f>
        <v>-7625</v>
      </c>
      <c r="H21" s="35">
        <f>MIN(0,O5:O35)</f>
        <v>-14952</v>
      </c>
      <c r="I21" s="1">
        <v>17</v>
      </c>
      <c r="J21" s="43">
        <v>1</v>
      </c>
      <c r="K21" s="34">
        <v>-1595</v>
      </c>
      <c r="L21" s="18">
        <v>2453.2318500000001</v>
      </c>
      <c r="M21" s="18">
        <v>-323</v>
      </c>
      <c r="N21" s="18">
        <v>29</v>
      </c>
      <c r="O21" s="35">
        <v>-711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-1762.3548387096773</v>
      </c>
      <c r="E22" s="32">
        <f>AVERAGE(L5:L35)</f>
        <v>3392.664342903226</v>
      </c>
      <c r="F22" s="32">
        <f>AVERAGE(M5:M35)</f>
        <v>-113.03225806451613</v>
      </c>
      <c r="G22" s="32">
        <f>AVERAGE(N5:N35)</f>
        <v>-266.74193548387098</v>
      </c>
      <c r="H22" s="33">
        <f>AVERAGE(O5:O35)</f>
        <v>-933.29032258064512</v>
      </c>
      <c r="I22" s="1">
        <v>18</v>
      </c>
      <c r="J22" s="43">
        <v>1</v>
      </c>
      <c r="K22" s="34">
        <v>-2093</v>
      </c>
      <c r="L22" s="18">
        <v>2348.9497799999999</v>
      </c>
      <c r="M22" s="18">
        <v>-455</v>
      </c>
      <c r="N22" s="18">
        <v>29</v>
      </c>
      <c r="O22" s="35">
        <v>-924</v>
      </c>
      <c r="P22" s="4"/>
      <c r="W22" s="5"/>
    </row>
    <row r="23" spans="2:30" ht="12.75" x14ac:dyDescent="0.2">
      <c r="C23" s="24" t="s">
        <v>4</v>
      </c>
      <c r="D23" s="34">
        <f>STDEV(K5:K35)</f>
        <v>7069.7707202255951</v>
      </c>
      <c r="E23" s="18">
        <f>STDEV(L5:L35)</f>
        <v>3394.3913688162697</v>
      </c>
      <c r="F23" s="18">
        <f>STDEV(M5:M35)</f>
        <v>2465.0491744097244</v>
      </c>
      <c r="G23" s="18">
        <f>STDEV(N5:N35)</f>
        <v>1406.6523372352751</v>
      </c>
      <c r="H23" s="35">
        <f>STDEV(O5:O35)</f>
        <v>3313.3313466816485</v>
      </c>
      <c r="I23" s="1">
        <v>19</v>
      </c>
      <c r="J23" s="43">
        <v>1</v>
      </c>
      <c r="K23" s="34">
        <v>-3069</v>
      </c>
      <c r="L23" s="18">
        <v>2273.00018</v>
      </c>
      <c r="M23" s="18">
        <v>-574</v>
      </c>
      <c r="N23" s="18">
        <v>26</v>
      </c>
      <c r="O23" s="35">
        <v>-1166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0.45161290322580644</v>
      </c>
      <c r="E24" s="46">
        <f t="shared" ref="E24:G24" si="6">COUNTIF(L$5:L$35,"&gt;=0")/COUNTA(L$5:L$35)</f>
        <v>0.967741935483871</v>
      </c>
      <c r="F24" s="46">
        <f t="shared" si="6"/>
        <v>0.45161290322580644</v>
      </c>
      <c r="G24" s="46">
        <f t="shared" si="6"/>
        <v>0.74193548387096775</v>
      </c>
      <c r="H24" s="47">
        <f>COUNTIF(O$5:O$35,"&gt;=0")/COUNTA(O$5:O$35)</f>
        <v>0.35483870967741937</v>
      </c>
      <c r="I24" s="1">
        <v>20</v>
      </c>
      <c r="J24" s="43">
        <v>1</v>
      </c>
      <c r="K24" s="34">
        <v>-3756</v>
      </c>
      <c r="L24" s="18">
        <v>2067.1347500000002</v>
      </c>
      <c r="M24" s="18">
        <v>-745</v>
      </c>
      <c r="N24" s="18">
        <v>22</v>
      </c>
      <c r="O24" s="35">
        <v>-1312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0.54838709677419351</v>
      </c>
      <c r="E25" s="48">
        <f>1-E24</f>
        <v>3.2258064516129004E-2</v>
      </c>
      <c r="F25" s="48">
        <f>1-F24</f>
        <v>0.54838709677419351</v>
      </c>
      <c r="G25" s="48">
        <f>1-G24</f>
        <v>0.25806451612903225</v>
      </c>
      <c r="H25" s="49">
        <f>1-H24</f>
        <v>0.64516129032258063</v>
      </c>
      <c r="I25" s="1">
        <v>21</v>
      </c>
      <c r="J25" s="43">
        <v>1</v>
      </c>
      <c r="K25" s="34">
        <v>-4629</v>
      </c>
      <c r="L25" s="18">
        <v>1906.19723</v>
      </c>
      <c r="M25" s="18">
        <v>-1020</v>
      </c>
      <c r="N25" s="18">
        <v>19</v>
      </c>
      <c r="O25" s="35">
        <v>-1522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-1167</v>
      </c>
      <c r="E26" s="56">
        <f>MEDIAN(L5:L35)</f>
        <v>2495.0566100000001</v>
      </c>
      <c r="F26" s="56">
        <f>MEDIAN(M5:M35)</f>
        <v>-119</v>
      </c>
      <c r="G26" s="56">
        <f>MEDIAN(N5:N35)</f>
        <v>32</v>
      </c>
      <c r="H26" s="56">
        <f>MEDIAN(O5:O35)</f>
        <v>-518</v>
      </c>
      <c r="I26" s="1">
        <v>22</v>
      </c>
      <c r="J26" s="43">
        <v>1</v>
      </c>
      <c r="K26" s="34">
        <v>-5322</v>
      </c>
      <c r="L26" s="18">
        <v>1804.36547</v>
      </c>
      <c r="M26" s="18">
        <v>-1288</v>
      </c>
      <c r="N26" s="18">
        <v>13</v>
      </c>
      <c r="O26" s="35">
        <v>-1708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-6136</v>
      </c>
      <c r="L27" s="18">
        <v>1708.92346</v>
      </c>
      <c r="M27" s="18">
        <v>-1397</v>
      </c>
      <c r="N27" s="18">
        <v>3</v>
      </c>
      <c r="O27" s="35">
        <v>-1882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-6456</v>
      </c>
      <c r="L28" s="18">
        <v>1621.16893</v>
      </c>
      <c r="M28" s="18">
        <v>-1769</v>
      </c>
      <c r="N28" s="18">
        <v>-44</v>
      </c>
      <c r="O28" s="35">
        <v>-2076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-7334</v>
      </c>
      <c r="L29" s="18">
        <v>1489.7579800000001</v>
      </c>
      <c r="M29" s="18">
        <v>-1924</v>
      </c>
      <c r="N29" s="18">
        <v>-154</v>
      </c>
      <c r="O29" s="35">
        <v>-2354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-7818</v>
      </c>
      <c r="L30" s="18">
        <v>1327.9993199999999</v>
      </c>
      <c r="M30" s="18">
        <v>-2360</v>
      </c>
      <c r="N30" s="18">
        <v>-228</v>
      </c>
      <c r="O30" s="35">
        <v>-2679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v>-8871</v>
      </c>
      <c r="L31" s="18">
        <v>1200.6023600000001</v>
      </c>
      <c r="M31" s="18">
        <v>-2559</v>
      </c>
      <c r="N31" s="18">
        <v>-311</v>
      </c>
      <c r="O31" s="35">
        <v>-2893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v>-9872</v>
      </c>
      <c r="L32" s="18">
        <v>1077.7892300000001</v>
      </c>
      <c r="M32" s="18">
        <v>-2967</v>
      </c>
      <c r="N32" s="18">
        <v>-385</v>
      </c>
      <c r="O32" s="35">
        <v>-3321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v>-10725</v>
      </c>
      <c r="L33" s="18">
        <v>830.91296999999997</v>
      </c>
      <c r="M33" s="18">
        <v>-3202</v>
      </c>
      <c r="N33" s="18">
        <v>-620</v>
      </c>
      <c r="O33" s="35">
        <v>-3568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v>-12889</v>
      </c>
      <c r="L34" s="18">
        <v>664.19583999999998</v>
      </c>
      <c r="M34" s="18">
        <v>-3751</v>
      </c>
      <c r="N34" s="18">
        <v>-1129</v>
      </c>
      <c r="O34" s="35">
        <v>-4090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-20350</v>
      </c>
      <c r="L35" s="23">
        <v>-1748.0001600000001</v>
      </c>
      <c r="M35" s="23">
        <v>-6032</v>
      </c>
      <c r="N35" s="23">
        <v>-7625</v>
      </c>
      <c r="O35" s="37">
        <v>-14952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K5" sqref="K5:O34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MAX(0,K5:K35)</f>
        <v>12492</v>
      </c>
      <c r="E5" s="39">
        <f t="shared" ref="E5:H5" si="0">MAX(0,L5:L35)</f>
        <v>9247.0002800000002</v>
      </c>
      <c r="F5" s="39">
        <f t="shared" si="0"/>
        <v>6786</v>
      </c>
      <c r="G5" s="39">
        <f t="shared" si="0"/>
        <v>462</v>
      </c>
      <c r="H5" s="39">
        <f t="shared" si="0"/>
        <v>4607</v>
      </c>
      <c r="I5" s="1">
        <v>1</v>
      </c>
      <c r="J5" s="42">
        <v>1</v>
      </c>
      <c r="K5" s="34">
        <v>12492</v>
      </c>
      <c r="L5" s="32">
        <v>9247.0002800000002</v>
      </c>
      <c r="M5" s="32">
        <v>6786</v>
      </c>
      <c r="N5" s="32">
        <v>462</v>
      </c>
      <c r="O5" s="33">
        <v>4607</v>
      </c>
      <c r="AC5"/>
      <c r="AD5" s="2"/>
      <c r="AE5" s="6"/>
    </row>
    <row r="6" spans="2:31" ht="12.75" x14ac:dyDescent="0.2">
      <c r="B6" s="41"/>
      <c r="C6" s="40" t="s">
        <v>13</v>
      </c>
      <c r="D6" s="39">
        <f>MAX(0,-MIN(K5:K35))</f>
        <v>42677</v>
      </c>
      <c r="E6" s="39">
        <f>MAX(0,-MIN(L5:L35))</f>
        <v>7309.0009399999999</v>
      </c>
      <c r="F6" s="39">
        <f>MAX(0,-MIN(M5:M35))</f>
        <v>10755</v>
      </c>
      <c r="G6" s="39">
        <f>MAX(0,-MIN(N5:N35))</f>
        <v>9166</v>
      </c>
      <c r="H6" s="39">
        <f>MAX(0,-MIN(O5:O35))</f>
        <v>7751</v>
      </c>
      <c r="I6" s="1">
        <v>2</v>
      </c>
      <c r="J6" s="43">
        <v>1</v>
      </c>
      <c r="K6" s="34">
        <v>7748</v>
      </c>
      <c r="L6" s="18">
        <v>8205.7275499999996</v>
      </c>
      <c r="M6" s="18">
        <v>2848</v>
      </c>
      <c r="N6" s="18">
        <v>182</v>
      </c>
      <c r="O6" s="35">
        <v>3191</v>
      </c>
      <c r="AC6"/>
      <c r="AD6" s="2"/>
    </row>
    <row r="7" spans="2:31" ht="12.75" x14ac:dyDescent="0.2">
      <c r="I7" s="1">
        <v>3</v>
      </c>
      <c r="J7" s="43">
        <v>1</v>
      </c>
      <c r="K7" s="34">
        <v>6372</v>
      </c>
      <c r="L7" s="18">
        <v>7945.3320400000002</v>
      </c>
      <c r="M7" s="18">
        <v>2160</v>
      </c>
      <c r="N7" s="18">
        <v>119</v>
      </c>
      <c r="O7" s="35">
        <v>2262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5392</v>
      </c>
      <c r="L8" s="18">
        <v>7612.2881100000004</v>
      </c>
      <c r="M8" s="18">
        <v>1837</v>
      </c>
      <c r="N8" s="18">
        <v>103</v>
      </c>
      <c r="O8" s="35">
        <v>1898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3687</v>
      </c>
      <c r="L9" s="18">
        <v>7398.0199199999997</v>
      </c>
      <c r="M9" s="18">
        <v>1610</v>
      </c>
      <c r="N9" s="18">
        <v>92</v>
      </c>
      <c r="O9" s="35">
        <v>1582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2262</v>
      </c>
      <c r="L10" s="18">
        <v>6707.0003900000002</v>
      </c>
      <c r="M10" s="18">
        <v>892</v>
      </c>
      <c r="N10" s="18">
        <v>87</v>
      </c>
      <c r="O10" s="35">
        <v>1479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906</v>
      </c>
      <c r="L11" s="18">
        <v>4921.7852899999998</v>
      </c>
      <c r="M11" s="18">
        <v>581</v>
      </c>
      <c r="N11" s="18">
        <v>75</v>
      </c>
      <c r="O11" s="35">
        <v>1323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254</v>
      </c>
      <c r="L12" s="18">
        <v>4037.0664099999999</v>
      </c>
      <c r="M12" s="18">
        <v>-97</v>
      </c>
      <c r="N12" s="18">
        <v>70</v>
      </c>
      <c r="O12" s="35">
        <v>1240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-393</v>
      </c>
      <c r="L13" s="18">
        <v>3874.7296900000001</v>
      </c>
      <c r="M13" s="18">
        <v>-336</v>
      </c>
      <c r="N13" s="18">
        <v>66</v>
      </c>
      <c r="O13" s="35">
        <v>1003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-885</v>
      </c>
      <c r="L14" s="18">
        <v>3656.8811000000001</v>
      </c>
      <c r="M14" s="18">
        <v>-533</v>
      </c>
      <c r="N14" s="18">
        <v>62</v>
      </c>
      <c r="O14" s="35">
        <v>883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12492</v>
      </c>
      <c r="E15" s="32">
        <f t="shared" ref="E15:H15" si="1">MAX(L5:L35)</f>
        <v>9247.0002800000002</v>
      </c>
      <c r="F15" s="32">
        <f t="shared" si="1"/>
        <v>6786</v>
      </c>
      <c r="G15" s="32">
        <f t="shared" si="1"/>
        <v>462</v>
      </c>
      <c r="H15" s="33">
        <f t="shared" si="1"/>
        <v>4607</v>
      </c>
      <c r="I15" s="1">
        <v>11</v>
      </c>
      <c r="J15" s="43">
        <v>1</v>
      </c>
      <c r="K15" s="34">
        <v>-1868</v>
      </c>
      <c r="L15" s="18">
        <v>3319.0004199999998</v>
      </c>
      <c r="M15" s="18">
        <v>-753</v>
      </c>
      <c r="N15" s="18">
        <v>56</v>
      </c>
      <c r="O15" s="35">
        <v>610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7128.7999999999956</v>
      </c>
      <c r="E16" s="18">
        <f t="shared" ref="E16:H16" si="2">PERCENTILE(L5:L35, 0.95)</f>
        <v>8088.5495704999994</v>
      </c>
      <c r="F16" s="18">
        <f t="shared" si="2"/>
        <v>2538.3999999999978</v>
      </c>
      <c r="G16" s="18">
        <f t="shared" si="2"/>
        <v>153.64999999999981</v>
      </c>
      <c r="H16" s="35">
        <f t="shared" si="2"/>
        <v>2772.9499999999975</v>
      </c>
      <c r="I16" s="1">
        <v>12</v>
      </c>
      <c r="J16" s="43">
        <v>1</v>
      </c>
      <c r="K16" s="34">
        <v>-2639</v>
      </c>
      <c r="L16" s="18">
        <v>3154.8401899999999</v>
      </c>
      <c r="M16" s="18">
        <v>-962</v>
      </c>
      <c r="N16" s="18">
        <v>54</v>
      </c>
      <c r="O16" s="35">
        <v>441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92.25</v>
      </c>
      <c r="E17" s="18">
        <f t="shared" ref="E17:H17" si="3">PERCENTILE(L5:L35, 0.75)</f>
        <v>3996.4822300000001</v>
      </c>
      <c r="F17" s="18">
        <f t="shared" si="3"/>
        <v>-156.75</v>
      </c>
      <c r="G17" s="18">
        <f t="shared" si="3"/>
        <v>69</v>
      </c>
      <c r="H17" s="35">
        <f t="shared" si="3"/>
        <v>1180.75</v>
      </c>
      <c r="I17" s="1">
        <v>13</v>
      </c>
      <c r="J17" s="43">
        <v>1</v>
      </c>
      <c r="K17" s="34">
        <v>-3170</v>
      </c>
      <c r="L17" s="18">
        <v>2882.15407</v>
      </c>
      <c r="M17" s="18">
        <v>-1143</v>
      </c>
      <c r="N17" s="18">
        <v>51</v>
      </c>
      <c r="O17" s="35">
        <v>335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-4855</v>
      </c>
      <c r="E18" s="18">
        <f t="shared" ref="E18:H18" si="4">PERCENTILE(L5:L35, 0.5)</f>
        <v>2531.4477999999999</v>
      </c>
      <c r="F18" s="18">
        <f t="shared" si="4"/>
        <v>-1796</v>
      </c>
      <c r="G18" s="18">
        <f t="shared" si="4"/>
        <v>44</v>
      </c>
      <c r="H18" s="35">
        <f t="shared" si="4"/>
        <v>-53.5</v>
      </c>
      <c r="I18" s="1">
        <v>14</v>
      </c>
      <c r="J18" s="43">
        <v>1</v>
      </c>
      <c r="K18" s="34">
        <v>-4218</v>
      </c>
      <c r="L18" s="18">
        <v>2702.32861</v>
      </c>
      <c r="M18" s="18">
        <v>-1541</v>
      </c>
      <c r="N18" s="18">
        <v>48</v>
      </c>
      <c r="O18" s="35">
        <v>179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-10933.5</v>
      </c>
      <c r="E19" s="18">
        <f t="shared" ref="E19:H19" si="5">PERCENTILE(L5:L35, 0.25)</f>
        <v>1093.2497925</v>
      </c>
      <c r="F19" s="18">
        <f t="shared" si="5"/>
        <v>-3910</v>
      </c>
      <c r="G19" s="18">
        <f t="shared" si="5"/>
        <v>17.5</v>
      </c>
      <c r="H19" s="35">
        <f t="shared" si="5"/>
        <v>-1557.5</v>
      </c>
      <c r="I19" s="1">
        <v>15</v>
      </c>
      <c r="J19" s="43">
        <v>1</v>
      </c>
      <c r="K19" s="34">
        <v>-4735</v>
      </c>
      <c r="L19" s="18">
        <v>2597.88636</v>
      </c>
      <c r="M19" s="18">
        <v>-1672</v>
      </c>
      <c r="N19" s="18">
        <v>46</v>
      </c>
      <c r="O19" s="35">
        <v>35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-19304.649999999998</v>
      </c>
      <c r="E20" s="18">
        <f t="shared" ref="E20:H20" si="6">PERCENTILE(L5:L35, 0.05)</f>
        <v>-132.64988449999987</v>
      </c>
      <c r="F20" s="18">
        <f t="shared" si="6"/>
        <v>-6992.5</v>
      </c>
      <c r="G20" s="18">
        <f t="shared" si="6"/>
        <v>-692.99999999999989</v>
      </c>
      <c r="H20" s="35">
        <f t="shared" si="6"/>
        <v>-4313.7</v>
      </c>
      <c r="I20" s="1">
        <v>16</v>
      </c>
      <c r="J20" s="43">
        <v>1</v>
      </c>
      <c r="K20" s="34">
        <v>-4975</v>
      </c>
      <c r="L20" s="18">
        <v>2465.0092399999999</v>
      </c>
      <c r="M20" s="18">
        <v>-1920</v>
      </c>
      <c r="N20" s="18">
        <v>42</v>
      </c>
      <c r="O20" s="35">
        <v>-142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-42677</v>
      </c>
      <c r="E21" s="23">
        <f t="shared" ref="E21:H21" si="7">MIN(L5:L35)</f>
        <v>-7309.0009399999999</v>
      </c>
      <c r="F21" s="23">
        <f t="shared" si="7"/>
        <v>-10755</v>
      </c>
      <c r="G21" s="23">
        <f t="shared" si="7"/>
        <v>-9166</v>
      </c>
      <c r="H21" s="37">
        <f t="shared" si="7"/>
        <v>-7751</v>
      </c>
      <c r="I21" s="1">
        <v>17</v>
      </c>
      <c r="J21" s="43">
        <v>1</v>
      </c>
      <c r="K21" s="34">
        <v>-5791</v>
      </c>
      <c r="L21" s="18">
        <v>2277.9892500000001</v>
      </c>
      <c r="M21" s="18">
        <v>-2050</v>
      </c>
      <c r="N21" s="18">
        <v>39</v>
      </c>
      <c r="O21" s="35">
        <v>-211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-5945</v>
      </c>
      <c r="E22" s="32">
        <f>AVERAGE(L5:L35)</f>
        <v>2909.587085666667</v>
      </c>
      <c r="F22" s="32">
        <f>AVERAGE(M5:M35)</f>
        <v>-1944.4666666666667</v>
      </c>
      <c r="G22" s="32">
        <f>AVERAGE(N5:N35)</f>
        <v>-300.26666666666665</v>
      </c>
      <c r="H22" s="33">
        <f>AVERAGE(O5:O35)</f>
        <v>-366.5</v>
      </c>
      <c r="I22" s="1">
        <v>18</v>
      </c>
      <c r="J22" s="43">
        <v>1</v>
      </c>
      <c r="K22" s="34">
        <v>-6915</v>
      </c>
      <c r="L22" s="18">
        <v>2054.7358100000001</v>
      </c>
      <c r="M22" s="18">
        <v>-2352</v>
      </c>
      <c r="N22" s="18">
        <v>35</v>
      </c>
      <c r="O22" s="35">
        <v>-464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10422.327134404855</v>
      </c>
      <c r="E23" s="18">
        <f>STDEV(L5:L35)</f>
        <v>3289.3254436217358</v>
      </c>
      <c r="F23" s="18">
        <f>STDEV(M5:M35)</f>
        <v>3468.9933323991681</v>
      </c>
      <c r="G23" s="18">
        <f>STDEV(N5:N35)</f>
        <v>1689.2427794180717</v>
      </c>
      <c r="H23" s="35">
        <f>STDEV(O5:O35)</f>
        <v>2444.0256467698873</v>
      </c>
      <c r="I23" s="1">
        <v>19</v>
      </c>
      <c r="J23" s="43">
        <v>1</v>
      </c>
      <c r="K23" s="34">
        <v>-7718</v>
      </c>
      <c r="L23" s="18">
        <v>1749.4283</v>
      </c>
      <c r="M23" s="18">
        <v>-2781</v>
      </c>
      <c r="N23" s="18">
        <v>30</v>
      </c>
      <c r="O23" s="35">
        <v>-719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0.26666666666666666</v>
      </c>
      <c r="E24" s="46">
        <f t="shared" ref="E24:H24" si="8">COUNTIF(L$5:L$35,"&gt;=0")/COUNTA(L$5:L$35)</f>
        <v>0.93333333333333335</v>
      </c>
      <c r="F24" s="46">
        <f t="shared" si="8"/>
        <v>0.23333333333333334</v>
      </c>
      <c r="G24" s="46">
        <f t="shared" si="8"/>
        <v>0.8</v>
      </c>
      <c r="H24" s="47">
        <f t="shared" si="8"/>
        <v>0.5</v>
      </c>
      <c r="I24" s="1">
        <v>20</v>
      </c>
      <c r="J24" s="43">
        <v>1</v>
      </c>
      <c r="K24" s="34">
        <v>-8710</v>
      </c>
      <c r="L24" s="18">
        <v>1657.2360699999999</v>
      </c>
      <c r="M24" s="18">
        <v>-3018</v>
      </c>
      <c r="N24" s="18">
        <v>24</v>
      </c>
      <c r="O24" s="35">
        <v>-908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0.73333333333333339</v>
      </c>
      <c r="E25" s="48">
        <f>1-E24</f>
        <v>6.6666666666666652E-2</v>
      </c>
      <c r="F25" s="48">
        <f>1-F24</f>
        <v>0.76666666666666661</v>
      </c>
      <c r="G25" s="48">
        <f>1-G24</f>
        <v>0.19999999999999996</v>
      </c>
      <c r="H25" s="49">
        <f>1-H24</f>
        <v>0.5</v>
      </c>
      <c r="I25" s="1">
        <v>21</v>
      </c>
      <c r="J25" s="43">
        <v>1</v>
      </c>
      <c r="K25" s="34">
        <v>-9587</v>
      </c>
      <c r="L25" s="18">
        <v>1558.1170400000001</v>
      </c>
      <c r="M25" s="18">
        <v>-3211</v>
      </c>
      <c r="N25" s="18">
        <v>22</v>
      </c>
      <c r="O25" s="35">
        <v>-1076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-4855</v>
      </c>
      <c r="E26" s="56">
        <f>MEDIAN(L5:L35)</f>
        <v>2531.4477999999999</v>
      </c>
      <c r="F26" s="56">
        <f>MEDIAN(M5:M35)</f>
        <v>-1796</v>
      </c>
      <c r="G26" s="56">
        <f>MEDIAN(N5:N35)</f>
        <v>44</v>
      </c>
      <c r="H26" s="56">
        <f>MEDIAN(O5:O35)</f>
        <v>-53.5</v>
      </c>
      <c r="I26" s="1">
        <v>22</v>
      </c>
      <c r="J26" s="43">
        <v>1</v>
      </c>
      <c r="K26" s="34">
        <v>-10527</v>
      </c>
      <c r="L26" s="18">
        <v>1289.0004899999999</v>
      </c>
      <c r="M26" s="18">
        <v>-3742</v>
      </c>
      <c r="N26" s="18">
        <v>19</v>
      </c>
      <c r="O26" s="35">
        <v>-1439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v>-11069</v>
      </c>
      <c r="L27" s="18">
        <v>1027.99956</v>
      </c>
      <c r="M27" s="18">
        <v>-3966</v>
      </c>
      <c r="N27" s="18">
        <v>17</v>
      </c>
      <c r="O27" s="35">
        <v>-1597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-11744</v>
      </c>
      <c r="L28" s="18">
        <v>931.58646999999996</v>
      </c>
      <c r="M28" s="18">
        <v>-4203</v>
      </c>
      <c r="N28" s="18">
        <v>8</v>
      </c>
      <c r="O28" s="35">
        <v>-1830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v>-12430</v>
      </c>
      <c r="L29" s="18">
        <v>787.49761000000001</v>
      </c>
      <c r="M29" s="18">
        <v>-4685</v>
      </c>
      <c r="N29" s="18">
        <v>-33</v>
      </c>
      <c r="O29" s="35">
        <v>-2006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v>-14040</v>
      </c>
      <c r="L30" s="18">
        <v>409.99964</v>
      </c>
      <c r="M30" s="18">
        <v>-5267</v>
      </c>
      <c r="N30" s="18">
        <v>-111</v>
      </c>
      <c r="O30" s="35">
        <v>-2413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v>-15087</v>
      </c>
      <c r="L31" s="18">
        <v>322.97345000000001</v>
      </c>
      <c r="M31" s="18">
        <v>-6135</v>
      </c>
      <c r="N31" s="18">
        <v>-183</v>
      </c>
      <c r="O31" s="35">
        <v>-3007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v>-17521</v>
      </c>
      <c r="L32" s="18">
        <v>242.99967000000001</v>
      </c>
      <c r="M32" s="18">
        <v>-6668</v>
      </c>
      <c r="N32" s="18">
        <v>-352</v>
      </c>
      <c r="O32" s="35">
        <v>-3613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v>-20764</v>
      </c>
      <c r="L33" s="18">
        <v>-439.99952000000002</v>
      </c>
      <c r="M33" s="18">
        <v>-7258</v>
      </c>
      <c r="N33" s="18">
        <v>-972</v>
      </c>
      <c r="O33" s="35">
        <v>-4887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v>-42677</v>
      </c>
      <c r="L34" s="18">
        <v>-7309.0009399999999</v>
      </c>
      <c r="M34" s="18">
        <v>-10755</v>
      </c>
      <c r="N34" s="18">
        <v>-9166</v>
      </c>
      <c r="O34" s="35">
        <v>-7751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tabSelected="1" topLeftCell="A10" zoomScale="85" zoomScaleNormal="85" workbookViewId="0">
      <selection activeCell="AD33" sqref="AD3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MAX(0,K5:K35)</f>
        <v>13912</v>
      </c>
      <c r="E5" s="39">
        <f t="shared" ref="E5:H5" si="0">MAX(0,L5:L35)</f>
        <v>16395.000199999999</v>
      </c>
      <c r="F5" s="39">
        <f t="shared" si="0"/>
        <v>8978</v>
      </c>
      <c r="G5" s="39">
        <f t="shared" si="0"/>
        <v>239</v>
      </c>
      <c r="H5" s="39">
        <f t="shared" si="0"/>
        <v>4824</v>
      </c>
      <c r="I5" s="1">
        <v>1</v>
      </c>
      <c r="J5" s="42">
        <v>1</v>
      </c>
      <c r="K5" s="31">
        <v>13912</v>
      </c>
      <c r="L5" s="32">
        <v>16395.000199999999</v>
      </c>
      <c r="M5" s="32">
        <v>8978</v>
      </c>
      <c r="N5" s="32">
        <v>239</v>
      </c>
      <c r="O5" s="33">
        <v>4824</v>
      </c>
      <c r="AC5"/>
      <c r="AD5" s="2"/>
      <c r="AE5" s="6"/>
    </row>
    <row r="6" spans="2:31" ht="12.75" x14ac:dyDescent="0.2">
      <c r="B6" s="41"/>
      <c r="C6" s="40" t="s">
        <v>13</v>
      </c>
      <c r="D6" s="39">
        <f>MAX(0,-MIN(K5:K35))</f>
        <v>23970</v>
      </c>
      <c r="E6" s="39">
        <f>MAX(0,-MIN(L5:L35))</f>
        <v>2035.3320200000001</v>
      </c>
      <c r="F6" s="39">
        <f>MAX(0,-MIN(M5:M35))</f>
        <v>8957</v>
      </c>
      <c r="G6" s="39">
        <f>MAX(0,-MIN(N5:N35))</f>
        <v>2430</v>
      </c>
      <c r="H6" s="39">
        <f>MAX(0,-MIN(O5:O35))</f>
        <v>24223</v>
      </c>
      <c r="I6" s="1">
        <v>2</v>
      </c>
      <c r="J6" s="43">
        <v>1</v>
      </c>
      <c r="K6" s="34">
        <v>10070</v>
      </c>
      <c r="L6" s="18">
        <v>9046.3806800000002</v>
      </c>
      <c r="M6" s="18">
        <v>5130</v>
      </c>
      <c r="N6" s="18">
        <v>134</v>
      </c>
      <c r="O6" s="35">
        <v>3226</v>
      </c>
      <c r="AC6"/>
      <c r="AD6" s="2"/>
    </row>
    <row r="7" spans="2:31" ht="12.75" x14ac:dyDescent="0.2">
      <c r="I7" s="1">
        <v>3</v>
      </c>
      <c r="J7" s="43">
        <v>1</v>
      </c>
      <c r="K7" s="34">
        <v>6314</v>
      </c>
      <c r="L7" s="18">
        <v>8319.1683099999991</v>
      </c>
      <c r="M7" s="18">
        <v>4290</v>
      </c>
      <c r="N7" s="18">
        <v>106</v>
      </c>
      <c r="O7" s="35">
        <v>2490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5588</v>
      </c>
      <c r="L8" s="18">
        <v>7830.0000799999998</v>
      </c>
      <c r="M8" s="18">
        <v>4100</v>
      </c>
      <c r="N8" s="18">
        <v>99</v>
      </c>
      <c r="O8" s="35">
        <v>2074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4456</v>
      </c>
      <c r="L9" s="18">
        <v>7611.5806300000004</v>
      </c>
      <c r="M9" s="18">
        <v>3916</v>
      </c>
      <c r="N9" s="18">
        <v>91</v>
      </c>
      <c r="O9" s="35">
        <v>1982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3500</v>
      </c>
      <c r="L10" s="18">
        <v>6951.7627400000001</v>
      </c>
      <c r="M10" s="18">
        <v>3254</v>
      </c>
      <c r="N10" s="18">
        <v>85</v>
      </c>
      <c r="O10" s="35">
        <v>1749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2823</v>
      </c>
      <c r="L11" s="18">
        <v>6834.9998800000003</v>
      </c>
      <c r="M11" s="18">
        <v>2875</v>
      </c>
      <c r="N11" s="18">
        <v>76</v>
      </c>
      <c r="O11" s="35">
        <v>1567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1999</v>
      </c>
      <c r="L12" s="18">
        <v>6464.2504499999995</v>
      </c>
      <c r="M12" s="18">
        <v>2333</v>
      </c>
      <c r="N12" s="18">
        <v>70</v>
      </c>
      <c r="O12" s="35">
        <v>1444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1220</v>
      </c>
      <c r="L13" s="18">
        <v>6277.2777900000001</v>
      </c>
      <c r="M13" s="18">
        <v>2070</v>
      </c>
      <c r="N13" s="18">
        <v>67</v>
      </c>
      <c r="O13" s="35">
        <v>1280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663</v>
      </c>
      <c r="L14" s="18">
        <v>6175.5469000000003</v>
      </c>
      <c r="M14" s="18">
        <v>1932</v>
      </c>
      <c r="N14" s="18">
        <v>62</v>
      </c>
      <c r="O14" s="35">
        <v>1073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13912</v>
      </c>
      <c r="E15" s="32">
        <f t="shared" ref="E15:H15" si="1">MAX(L5:L35)</f>
        <v>16395.000199999999</v>
      </c>
      <c r="F15" s="32">
        <f t="shared" si="1"/>
        <v>8978</v>
      </c>
      <c r="G15" s="32">
        <f t="shared" si="1"/>
        <v>239</v>
      </c>
      <c r="H15" s="33">
        <f t="shared" si="1"/>
        <v>4824</v>
      </c>
      <c r="I15" s="1">
        <v>11</v>
      </c>
      <c r="J15" s="43">
        <v>1</v>
      </c>
      <c r="K15" s="34">
        <v>178</v>
      </c>
      <c r="L15" s="18">
        <v>5857.89624</v>
      </c>
      <c r="M15" s="18">
        <v>1686</v>
      </c>
      <c r="N15" s="18">
        <v>54</v>
      </c>
      <c r="O15" s="35">
        <v>911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8192</v>
      </c>
      <c r="E16" s="18">
        <f t="shared" ref="E16:H16" si="2">PERCENTILE(L5:L35, 0.95)</f>
        <v>8682.7744949999997</v>
      </c>
      <c r="F16" s="18">
        <f t="shared" si="2"/>
        <v>4710</v>
      </c>
      <c r="G16" s="18">
        <f t="shared" si="2"/>
        <v>120</v>
      </c>
      <c r="H16" s="35">
        <f t="shared" si="2"/>
        <v>2858</v>
      </c>
      <c r="I16" s="1">
        <v>12</v>
      </c>
      <c r="J16" s="43">
        <v>1</v>
      </c>
      <c r="K16" s="34">
        <v>-484</v>
      </c>
      <c r="L16" s="18">
        <v>5753.0000499999996</v>
      </c>
      <c r="M16" s="18">
        <v>1385</v>
      </c>
      <c r="N16" s="18">
        <v>51</v>
      </c>
      <c r="O16" s="35">
        <v>805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1609.5</v>
      </c>
      <c r="E17" s="18">
        <f t="shared" ref="E17:H17" si="3">PERCENTILE(L5:L35, 0.75)</f>
        <v>6370.7641199999998</v>
      </c>
      <c r="F17" s="18">
        <f t="shared" si="3"/>
        <v>2201.5</v>
      </c>
      <c r="G17" s="18">
        <f t="shared" si="3"/>
        <v>68.5</v>
      </c>
      <c r="H17" s="35">
        <f t="shared" si="3"/>
        <v>1362</v>
      </c>
      <c r="I17" s="1">
        <v>13</v>
      </c>
      <c r="J17" s="43">
        <v>1</v>
      </c>
      <c r="K17" s="34">
        <v>-1274</v>
      </c>
      <c r="L17" s="18">
        <v>5601.0001899999997</v>
      </c>
      <c r="M17" s="18">
        <v>1161</v>
      </c>
      <c r="N17" s="18">
        <v>47</v>
      </c>
      <c r="O17" s="35">
        <v>730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-2858</v>
      </c>
      <c r="E18" s="18">
        <f t="shared" ref="E18:H18" si="4">PERCENTILE(L5:L35, 0.5)</f>
        <v>4994.9998999999998</v>
      </c>
      <c r="F18" s="18">
        <f t="shared" si="4"/>
        <v>359</v>
      </c>
      <c r="G18" s="18">
        <f t="shared" si="4"/>
        <v>42</v>
      </c>
      <c r="H18" s="35">
        <f t="shared" si="4"/>
        <v>49</v>
      </c>
      <c r="I18" s="1">
        <v>14</v>
      </c>
      <c r="J18" s="43">
        <v>1</v>
      </c>
      <c r="K18" s="34">
        <v>-1577</v>
      </c>
      <c r="L18" s="18">
        <v>5473.9081800000004</v>
      </c>
      <c r="M18" s="18">
        <v>793</v>
      </c>
      <c r="N18" s="18">
        <v>46</v>
      </c>
      <c r="O18" s="35">
        <v>568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-7918</v>
      </c>
      <c r="E19" s="18">
        <f t="shared" ref="E19:H19" si="5">PERCENTILE(L5:L35, 0.25)</f>
        <v>3812.9902499999998</v>
      </c>
      <c r="F19" s="18">
        <f t="shared" si="5"/>
        <v>-1739.5</v>
      </c>
      <c r="G19" s="18">
        <f t="shared" si="5"/>
        <v>15</v>
      </c>
      <c r="H19" s="35">
        <f t="shared" si="5"/>
        <v>-1245.5</v>
      </c>
      <c r="I19" s="1">
        <v>15</v>
      </c>
      <c r="J19" s="43">
        <v>1</v>
      </c>
      <c r="K19" s="34">
        <v>-1938</v>
      </c>
      <c r="L19" s="18">
        <v>5275.7379000000001</v>
      </c>
      <c r="M19" s="18">
        <v>487</v>
      </c>
      <c r="N19" s="18">
        <v>44</v>
      </c>
      <c r="O19" s="35">
        <v>403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-12073</v>
      </c>
      <c r="E20" s="18">
        <f t="shared" ref="E20:H20" si="6">PERCENTILE(L5:L35, 0.05)</f>
        <v>2215.1523050000001</v>
      </c>
      <c r="F20" s="18">
        <f t="shared" si="6"/>
        <v>-3962.5</v>
      </c>
      <c r="G20" s="18">
        <f t="shared" si="6"/>
        <v>-355.5</v>
      </c>
      <c r="H20" s="35">
        <f t="shared" si="6"/>
        <v>-3123</v>
      </c>
      <c r="I20" s="1">
        <v>16</v>
      </c>
      <c r="J20" s="43">
        <v>1</v>
      </c>
      <c r="K20" s="34">
        <v>-2858</v>
      </c>
      <c r="L20" s="18">
        <v>4994.9998999999998</v>
      </c>
      <c r="M20" s="18">
        <v>359</v>
      </c>
      <c r="N20" s="18">
        <v>42</v>
      </c>
      <c r="O20" s="35">
        <v>49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-23970</v>
      </c>
      <c r="E21" s="18">
        <f t="shared" ref="E21:H21" si="7">MIN(L5:L35)</f>
        <v>-2035.3320200000001</v>
      </c>
      <c r="F21" s="18">
        <f t="shared" si="7"/>
        <v>-8957</v>
      </c>
      <c r="G21" s="18">
        <f t="shared" si="7"/>
        <v>-2430</v>
      </c>
      <c r="H21" s="35">
        <f t="shared" si="7"/>
        <v>-24223</v>
      </c>
      <c r="I21" s="1">
        <v>17</v>
      </c>
      <c r="J21" s="43">
        <v>1</v>
      </c>
      <c r="K21" s="34">
        <v>-3387</v>
      </c>
      <c r="L21" s="18">
        <v>4869.0003900000002</v>
      </c>
      <c r="M21" s="18">
        <v>122</v>
      </c>
      <c r="N21" s="18">
        <v>41</v>
      </c>
      <c r="O21" s="35">
        <v>-194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-2919.8709677419356</v>
      </c>
      <c r="E22" s="32">
        <f>AVERAGE(L5:L35)</f>
        <v>5301.2223561290321</v>
      </c>
      <c r="F22" s="32">
        <f>AVERAGE(M5:M35)</f>
        <v>360.93548387096774</v>
      </c>
      <c r="G22" s="32">
        <f>AVERAGE(N5:N35)</f>
        <v>-64.064516129032256</v>
      </c>
      <c r="H22" s="33">
        <f>AVERAGE(O5:O35)</f>
        <v>-626.77419354838707</v>
      </c>
      <c r="I22" s="1">
        <v>18</v>
      </c>
      <c r="J22" s="43">
        <v>1</v>
      </c>
      <c r="K22" s="34">
        <v>-3911</v>
      </c>
      <c r="L22" s="18">
        <v>4710.3285100000003</v>
      </c>
      <c r="M22" s="18">
        <v>-119</v>
      </c>
      <c r="N22" s="18">
        <v>40</v>
      </c>
      <c r="O22" s="35">
        <v>-390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7534.1884046079595</v>
      </c>
      <c r="E23" s="18">
        <f>STDEV(L5:L35)</f>
        <v>2988.3214493010237</v>
      </c>
      <c r="F23" s="18">
        <f>STDEV(M5:M35)</f>
        <v>3364.8705466479573</v>
      </c>
      <c r="G23" s="18">
        <f>STDEV(N5:N35)</f>
        <v>456.4226064722526</v>
      </c>
      <c r="H23" s="35">
        <f>STDEV(O5:O35)</f>
        <v>4750.9381719801922</v>
      </c>
      <c r="I23" s="1">
        <v>19</v>
      </c>
      <c r="J23" s="43">
        <v>1</v>
      </c>
      <c r="K23" s="34">
        <v>-4488</v>
      </c>
      <c r="L23" s="18">
        <v>4618.0001499999998</v>
      </c>
      <c r="M23" s="18">
        <v>-298</v>
      </c>
      <c r="N23" s="18">
        <v>38</v>
      </c>
      <c r="O23" s="35">
        <v>-588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0.35483870967741937</v>
      </c>
      <c r="E24" s="46">
        <f t="shared" ref="E24:H24" si="8">COUNTIF(L$5:L$35,"&gt;=0")/COUNTA(L$5:L$35)</f>
        <v>0.967741935483871</v>
      </c>
      <c r="F24" s="46">
        <f t="shared" si="8"/>
        <v>0.54838709677419351</v>
      </c>
      <c r="G24" s="46">
        <f>COUNTIF(N$5:N$35,"&gt;=0")/COUNTA(N$5:N$35)</f>
        <v>0.77419354838709675</v>
      </c>
      <c r="H24" s="47">
        <f t="shared" si="8"/>
        <v>0.5161290322580645</v>
      </c>
      <c r="I24" s="1">
        <v>20</v>
      </c>
      <c r="J24" s="43">
        <v>1</v>
      </c>
      <c r="K24" s="34">
        <v>-5262</v>
      </c>
      <c r="L24" s="18">
        <v>4402.5790999999999</v>
      </c>
      <c r="M24" s="18">
        <v>-601</v>
      </c>
      <c r="N24" s="18">
        <v>34</v>
      </c>
      <c r="O24" s="35">
        <v>-693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0.64516129032258063</v>
      </c>
      <c r="E25" s="48">
        <f>1-E24</f>
        <v>3.2258064516129004E-2</v>
      </c>
      <c r="F25" s="48">
        <f>1-F24</f>
        <v>0.45161290322580649</v>
      </c>
      <c r="G25" s="48">
        <f>1-G24</f>
        <v>0.22580645161290325</v>
      </c>
      <c r="H25" s="49">
        <f>1-H24</f>
        <v>0.4838709677419355</v>
      </c>
      <c r="I25" s="1">
        <v>21</v>
      </c>
      <c r="J25" s="43">
        <v>1</v>
      </c>
      <c r="K25" s="34">
        <v>-5905</v>
      </c>
      <c r="L25" s="18">
        <v>4336.3373600000004</v>
      </c>
      <c r="M25" s="18">
        <v>-876</v>
      </c>
      <c r="N25" s="18">
        <v>28</v>
      </c>
      <c r="O25" s="35">
        <v>-915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-2858</v>
      </c>
      <c r="E26" s="56">
        <f>MEDIAN(L5:L35)</f>
        <v>4994.9998999999998</v>
      </c>
      <c r="F26" s="56">
        <f>MEDIAN(M5:M35)</f>
        <v>359</v>
      </c>
      <c r="G26" s="56">
        <f>MEDIAN(N5:N35)</f>
        <v>42</v>
      </c>
      <c r="H26" s="56">
        <f>MEDIAN(O5:O35)</f>
        <v>49</v>
      </c>
      <c r="I26" s="1">
        <v>22</v>
      </c>
      <c r="J26" s="43">
        <v>1</v>
      </c>
      <c r="K26" s="34">
        <v>-6633</v>
      </c>
      <c r="L26" s="18">
        <v>4088.9313000000002</v>
      </c>
      <c r="M26" s="18">
        <v>-1364</v>
      </c>
      <c r="N26" s="18">
        <v>23</v>
      </c>
      <c r="O26" s="35">
        <v>-993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-7564</v>
      </c>
      <c r="L27" s="18">
        <v>3987.99953</v>
      </c>
      <c r="M27" s="18">
        <v>-1555</v>
      </c>
      <c r="N27" s="18">
        <v>20</v>
      </c>
      <c r="O27" s="35">
        <v>-1155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-8272</v>
      </c>
      <c r="L28" s="18">
        <v>3637.9809700000001</v>
      </c>
      <c r="M28" s="18">
        <v>-1924</v>
      </c>
      <c r="N28" s="18">
        <v>10</v>
      </c>
      <c r="O28" s="35">
        <v>-1336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-8877</v>
      </c>
      <c r="L29" s="18">
        <v>3302.0003499999998</v>
      </c>
      <c r="M29" s="18">
        <v>-2136</v>
      </c>
      <c r="N29" s="18">
        <v>-20</v>
      </c>
      <c r="O29" s="35">
        <v>-1746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-9585</v>
      </c>
      <c r="L30" s="18">
        <v>3187.1285800000001</v>
      </c>
      <c r="M30" s="18">
        <v>-2366</v>
      </c>
      <c r="N30" s="18">
        <v>-35</v>
      </c>
      <c r="O30" s="35">
        <v>-1764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-10419</v>
      </c>
      <c r="L31" s="18">
        <v>3122.1970700000002</v>
      </c>
      <c r="M31" s="18">
        <v>-2657</v>
      </c>
      <c r="N31" s="18">
        <v>-155</v>
      </c>
      <c r="O31" s="35">
        <v>-2038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-10689</v>
      </c>
      <c r="L32" s="18">
        <v>2817.9270200000001</v>
      </c>
      <c r="M32" s="18">
        <v>-2904</v>
      </c>
      <c r="N32" s="18">
        <v>-182</v>
      </c>
      <c r="O32" s="35">
        <v>-2324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v>-11748</v>
      </c>
      <c r="L33" s="18">
        <v>2473.0000300000002</v>
      </c>
      <c r="M33" s="18">
        <v>-3569</v>
      </c>
      <c r="N33" s="18">
        <v>-290</v>
      </c>
      <c r="O33" s="35">
        <v>-2680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18">
        <v>-12398</v>
      </c>
      <c r="L34" s="18">
        <v>1957.30458</v>
      </c>
      <c r="M34" s="18">
        <v>-4356</v>
      </c>
      <c r="N34" s="18">
        <v>-421</v>
      </c>
      <c r="O34" s="35">
        <v>-3566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>
        <v>1</v>
      </c>
      <c r="K35" s="23">
        <v>-23970</v>
      </c>
      <c r="L35" s="23">
        <v>-2035.3320200000001</v>
      </c>
      <c r="M35" s="23">
        <v>-8957</v>
      </c>
      <c r="N35" s="23">
        <v>-2430</v>
      </c>
      <c r="O35" s="37">
        <v>-24223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Peter Campbell</DisplayName>
        <AccountId>633</AccountId>
        <AccountType/>
      </UserInfo>
    </AEMOCustodian>
    <ArchiveDocument xmlns="a14523ce-dede-483e-883a-2d83261080bd">false</ArchiveDocument>
    <_dlc_DocId xmlns="a14523ce-dede-483e-883a-2d83261080bd">PROJECT-21-29943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http://sharedocs/sites/so/gso/_layouts/15/DocIdRedir.aspx?ID=PROJECT-21-29943</Url>
      <Description>PROJECT-21-29943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60374B-0EC7-454F-A3EE-8E4ED2B8DFB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c79b7422-4e60-4d6c-b369-f8881cf26669"/>
    <ds:schemaRef ds:uri="http://purl.org/dc/terms/"/>
    <ds:schemaRef ds:uri="http://schemas.openxmlformats.org/package/2006/metadata/core-properties"/>
    <ds:schemaRef ds:uri="a14523ce-dede-483e-883a-2d83261080bd"/>
    <ds:schemaRef ds:uri="3e970775-e91d-4aaa-af5b-39a7fa4c63a4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267BD29B-B3C5-4407-A659-24A966EC3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Month1 Published MOS estimates</vt:lpstr>
      <vt:lpstr>Month2 Published MOS estimates</vt:lpstr>
      <vt:lpstr>Month3 Published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 Estimates Supporting Data</dc:title>
  <dc:creator>cdiep</dc:creator>
  <dc:description>1.0</dc:description>
  <cp:lastModifiedBy>Jessie Yeung</cp:lastModifiedBy>
  <cp:lastPrinted>2010-01-18T07:10:20Z</cp:lastPrinted>
  <dcterms:created xsi:type="dcterms:W3CDTF">2010-01-06T00:04:41Z</dcterms:created>
  <dcterms:modified xsi:type="dcterms:W3CDTF">2021-06-07T02:09:25Z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70b41ed4-e528-4dfb-9e87-f40a8e7e84c7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7a91e4c4-6df3-458d-8fe9-433a0b6e1014,21;aace574a-763c-4bf5-b665-a93b35a23376,23;f374f306-f4c8-4f06-8efe-6acff4fc8f4d,25;7a91e4c4-6df3-458d-8fe9-433a0b6e1014,14;aace574a-763c-4bf5-b665-a93b35a23376,16;c9196953-c2b8-4791-88f8-03668f4e142d,18;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  <property fmtid="{D5CDD505-2E9C-101B-9397-08002B2CF9AE}" pid="16" name="IsWIP">
    <vt:lpwstr>No</vt:lpwstr>
  </property>
  <property fmtid="{D5CDD505-2E9C-101B-9397-08002B2CF9AE}" pid="17" name="SCADAStatus">
    <vt:lpwstr/>
  </property>
</Properties>
</file>