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lstevens\Desktop\"/>
    </mc:Choice>
  </mc:AlternateContent>
  <xr:revisionPtr revIDLastSave="0" documentId="8_{3DCA3899-7B23-4EF8-BEDF-4F0E32FC6C94}" xr6:coauthVersionLast="47" xr6:coauthVersionMax="47" xr10:uidLastSave="{00000000-0000-0000-0000-000000000000}"/>
  <bookViews>
    <workbookView xWindow="2385" yWindow="2835" windowWidth="21600" windowHeight="11505" firstSheet="2" activeTab="2" xr2:uid="{00000000-000D-0000-FFFF-FFFF00000000}"/>
  </bookViews>
  <sheets>
    <sheet name="Important Notice" sheetId="10" r:id="rId1"/>
    <sheet name="MOS Estimates Methodology" sheetId="9" r:id="rId2"/>
    <sheet name="Mar 23 Published MOS estimates" sheetId="4" r:id="rId3"/>
    <sheet name="APR 23 Published MOS estimates" sheetId="8" r:id="rId4"/>
    <sheet name="MAY 23 Published MOS estimates"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8" l="1"/>
  <c r="G24" i="8"/>
  <c r="D20" i="8"/>
  <c r="F17" i="4"/>
  <c r="G16" i="4"/>
  <c r="E15" i="4"/>
  <c r="D22" i="6"/>
  <c r="F24" i="8"/>
  <c r="D21" i="4"/>
  <c r="D21" i="8" l="1"/>
  <c r="G17" i="4"/>
  <c r="D5" i="6"/>
  <c r="D15" i="8"/>
  <c r="E21" i="4"/>
  <c r="E6" i="4"/>
  <c r="D24" i="4"/>
  <c r="D25" i="4" s="1"/>
  <c r="H16" i="4"/>
  <c r="G5" i="4"/>
  <c r="F16" i="4"/>
  <c r="D18" i="6"/>
  <c r="D21" i="6"/>
  <c r="D16" i="8"/>
  <c r="D22" i="8"/>
  <c r="D18" i="8"/>
  <c r="D24" i="8"/>
  <c r="G6" i="4"/>
  <c r="D19" i="4"/>
  <c r="D18" i="4"/>
  <c r="D15" i="6"/>
  <c r="D19" i="6"/>
  <c r="D23" i="6"/>
  <c r="D24" i="6"/>
  <c r="D25" i="6" s="1"/>
  <c r="D16" i="6"/>
  <c r="D20" i="6"/>
  <c r="D17" i="6"/>
  <c r="D19" i="8"/>
  <c r="D23" i="8"/>
  <c r="H5" i="4"/>
  <c r="D5" i="4"/>
  <c r="F6" i="4"/>
  <c r="H6" i="4"/>
  <c r="E16" i="4"/>
  <c r="D17" i="4"/>
  <c r="H17" i="4"/>
  <c r="D6" i="4"/>
  <c r="F5" i="4"/>
  <c r="D16" i="4"/>
  <c r="D20" i="4"/>
  <c r="E5"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1" i="8"/>
  <c r="G21" i="8"/>
  <c r="F21" i="8"/>
  <c r="E21"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1" i="6"/>
  <c r="E22" i="6"/>
  <c r="E23" i="6"/>
  <c r="F15" i="6"/>
  <c r="F16" i="6"/>
  <c r="F17" i="6"/>
  <c r="F18" i="6"/>
  <c r="F19" i="6"/>
  <c r="F20" i="6"/>
  <c r="F21" i="6"/>
  <c r="F22" i="6"/>
  <c r="F23" i="6"/>
  <c r="G15" i="6"/>
  <c r="G16" i="6"/>
  <c r="G17" i="6"/>
  <c r="G18" i="6"/>
  <c r="G19" i="6"/>
  <c r="G20" i="6"/>
  <c r="G21" i="6"/>
  <c r="G22" i="6"/>
  <c r="G23" i="6"/>
  <c r="H15" i="6"/>
  <c r="H16" i="6"/>
  <c r="H17" i="6"/>
  <c r="H18" i="6"/>
  <c r="H19" i="6"/>
  <c r="H20" i="6"/>
  <c r="H21"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<sst xmlns="http://schemas.openxmlformats.org/spreadsheetml/2006/main" count="96" uniqueCount="25">
  <si>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Maximum</t>
  </si>
  <si>
    <t>Mean</t>
  </si>
  <si>
    <t>Median</t>
  </si>
  <si>
    <t>Minimum</t>
  </si>
  <si>
    <t>Std deviation</t>
  </si>
  <si>
    <t>Sydney EGP</t>
  </si>
  <si>
    <t>Adelaide MAP</t>
  </si>
  <si>
    <t>Sydney MSP</t>
  </si>
  <si>
    <t>% days positive</t>
  </si>
  <si>
    <t>% days negative</t>
  </si>
  <si>
    <t>Summary statistics GJ/d</t>
  </si>
  <si>
    <t>No of days</t>
  </si>
  <si>
    <t>MOS increase</t>
  </si>
  <si>
    <t>MOS decrease</t>
  </si>
  <si>
    <t>Brisbane RBP</t>
  </si>
  <si>
    <t>Adelaide SEAGas</t>
  </si>
  <si>
    <t>Figure 2 - Distribution of daily MOS quantities</t>
  </si>
  <si>
    <t xml:space="preserve">Table 2 - Summary statistics of daily MOS quantities 
</t>
  </si>
  <si>
    <t>Table 3 - Daily MOS quantities (GJ/d)</t>
  </si>
  <si>
    <t xml:space="preserve">Figure 2 - Distribution of daily MOS quantities </t>
  </si>
  <si>
    <t>Figure 1 - Curves of daily MOS quantities</t>
  </si>
  <si>
    <t>Table 1 - Maximum MOS quantity (GJ/d)</t>
  </si>
  <si>
    <t>MOS Period: March 2023</t>
  </si>
  <si>
    <t>MOS Period:April 2023</t>
  </si>
  <si>
    <t>MOS Period: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</si>
</sst>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9" x14ac:knownFonts="1">
    <font>
      <sz val="10"/>
      <name val="Arial"/>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5">
    <xf numFmtId="0" fontId="0" fillId="0" borderId="0"/>
    <xf numFmtId="43" fontId="1" fillId="0" borderId="0" applyFont="0" applyFill="0" applyBorder="0" applyAlignment="0" applyProtection="0"/>
    <xf numFmtId="43" fontId="16" fillId="0" borderId="0" applyFont="0" applyFill="0" applyBorder="0" applyAlignment="0" applyProtection="0"/>
    <xf numFmtId="0" fontId="16" fillId="0" borderId="0"/>
    <xf numFmtId="9" fontId="1" fillId="0" borderId="0" applyFont="0" applyFill="0" applyBorder="0" applyAlignment="0" applyProtection="0"/>
  </cellStyleXfs>
  <cellXfs count="67">
    <xf numFmtId="0" fontId="0" fillId="0" borderId="0" xfId="0"/>
    <xf numFmtId="0" fontId="3" fillId="0" borderId="0" xfId="0" applyFont="1"/>
    <xf numFmtId="164" fontId="3" fillId="0" borderId="0" xfId="0" applyNumberFormat="1" applyFont="1"/>
    <xf numFmtId="0" fontId="3" fillId="0" borderId="0" xfId="0" applyFont="1" applyAlignment="1">
      <alignment wrapText="1"/>
    </xf>
    <xf numFmtId="0" fontId="3" fillId="0" borderId="0" xfId="0" applyFont="1" applyBorder="1" applyAlignment="1">
      <alignment wrapText="1"/>
    </xf>
    <xf numFmtId="164" fontId="3" fillId="0" borderId="0" xfId="0" applyNumberFormat="1" applyFont="1" applyBorder="1"/>
    <xf numFmtId="0" fontId="3" fillId="0" borderId="0" xfId="0" quotePrefix="1" applyFont="1"/>
    <xf numFmtId="1" fontId="3" fillId="0" borderId="0" xfId="0" applyNumberFormat="1" applyFont="1" applyBorder="1"/>
    <xf numFmtId="165" fontId="3" fillId="0" borderId="0" xfId="4" applyNumberFormat="1" applyFont="1" applyBorder="1"/>
    <xf numFmtId="0" fontId="3" fillId="0" borderId="0" xfId="0" applyFont="1" applyBorder="1"/>
    <xf numFmtId="0" fontId="4" fillId="0" borderId="0" xfId="0" applyFont="1" applyBorder="1" applyAlignment="1">
      <alignment horizontal="center"/>
    </xf>
    <xf numFmtId="9" fontId="3" fillId="0" borderId="0" xfId="4" applyFont="1" applyBorder="1"/>
    <xf numFmtId="9" fontId="3" fillId="0" borderId="0" xfId="4" applyFont="1" applyFill="1" applyBorder="1"/>
    <xf numFmtId="9" fontId="3" fillId="0" borderId="0" xfId="0" applyNumberFormat="1" applyFont="1"/>
    <xf numFmtId="0" fontId="6" fillId="0" borderId="0" xfId="0" applyFont="1"/>
    <xf numFmtId="2" fontId="6" fillId="0" borderId="0" xfId="0" applyNumberFormat="1" applyFont="1"/>
    <xf numFmtId="164" fontId="6" fillId="0" borderId="0" xfId="0" applyNumberFormat="1" applyFont="1"/>
    <xf numFmtId="0" fontId="5" fillId="0" borderId="0" xfId="0" applyFont="1" applyAlignment="1"/>
    <xf numFmtId="3" fontId="7" fillId="2" borderId="0" xfId="1" applyNumberFormat="1" applyFont="1" applyFill="1" applyBorder="1"/>
    <xf numFmtId="164" fontId="7" fillId="3" borderId="8" xfId="0" applyNumberFormat="1" applyFont="1" applyFill="1" applyBorder="1"/>
    <xf numFmtId="164" fontId="7" fillId="2" borderId="9" xfId="0" applyNumberFormat="1" applyFont="1" applyFill="1" applyBorder="1" applyAlignment="1">
      <alignment horizontal="center"/>
    </xf>
    <xf numFmtId="9" fontId="7" fillId="2" borderId="10" xfId="0" applyNumberFormat="1" applyFont="1" applyFill="1" applyBorder="1" applyAlignment="1">
      <alignment horizontal="center"/>
    </xf>
    <xf numFmtId="9" fontId="7" fillId="2" borderId="10" xfId="4" applyFont="1" applyFill="1" applyBorder="1" applyAlignment="1">
      <alignment horizontal="center"/>
    </xf>
    <xf numFmtId="3" fontId="7" fillId="2" borderId="11" xfId="1" applyNumberFormat="1" applyFont="1" applyFill="1" applyBorder="1"/>
    <xf numFmtId="0" fontId="9" fillId="2" borderId="7" xfId="0" applyFont="1" applyFill="1" applyBorder="1"/>
    <xf numFmtId="164" fontId="7" fillId="2" borderId="5" xfId="0" applyNumberFormat="1" applyFont="1" applyFill="1" applyBorder="1"/>
    <xf numFmtId="164" fontId="7" fillId="2" borderId="6" xfId="0" applyNumberFormat="1" applyFont="1" applyFill="1" applyBorder="1"/>
    <xf numFmtId="0" fontId="8" fillId="0" borderId="0" xfId="0" applyFont="1" applyBorder="1" applyAlignment="1">
      <alignment wrapText="1"/>
    </xf>
    <xf numFmtId="2" fontId="10" fillId="4" borderId="13" xfId="0" applyNumberFormat="1" applyFont="1" applyFill="1" applyBorder="1" applyAlignment="1">
      <alignment horizontal="center" wrapText="1"/>
    </xf>
    <xf numFmtId="2" fontId="10" fillId="4" borderId="14" xfId="0" applyNumberFormat="1" applyFont="1" applyFill="1" applyBorder="1" applyAlignment="1">
      <alignment horizontal="center" wrapText="1"/>
    </xf>
    <xf numFmtId="2" fontId="10" fillId="4" borderId="15" xfId="0" applyNumberFormat="1" applyFont="1" applyFill="1" applyBorder="1" applyAlignment="1">
      <alignment horizontal="center" wrapText="1"/>
    </xf>
    <xf numFmtId="3" fontId="7" fillId="2" borderId="5" xfId="1" applyNumberFormat="1" applyFont="1" applyFill="1" applyBorder="1"/>
    <xf numFmtId="3" fontId="7" fillId="2" borderId="12" xfId="1" applyNumberFormat="1" applyFont="1" applyFill="1" applyBorder="1"/>
    <xf numFmtId="3" fontId="7" fillId="2" borderId="16" xfId="1" applyNumberFormat="1" applyFont="1" applyFill="1" applyBorder="1"/>
    <xf numFmtId="3" fontId="7" fillId="2" borderId="7" xfId="1" applyNumberFormat="1" applyFont="1" applyFill="1" applyBorder="1"/>
    <xf numFmtId="3" fontId="7" fillId="2" borderId="17" xfId="1" applyNumberFormat="1" applyFont="1" applyFill="1" applyBorder="1"/>
    <xf numFmtId="3" fontId="7" fillId="2" borderId="6" xfId="1" applyNumberFormat="1" applyFont="1" applyFill="1" applyBorder="1"/>
    <xf numFmtId="3" fontId="7" fillId="2" borderId="18" xfId="1" applyNumberFormat="1" applyFont="1" applyFill="1" applyBorder="1"/>
    <xf numFmtId="2" fontId="10" fillId="4" borderId="0" xfId="0" applyNumberFormat="1" applyFont="1" applyFill="1" applyBorder="1" applyAlignment="1">
      <alignment horizontal="center" wrapText="1"/>
    </xf>
    <xf numFmtId="3" fontId="14" fillId="2" borderId="2" xfId="0" applyNumberFormat="1" applyFont="1" applyFill="1" applyBorder="1"/>
    <xf numFmtId="0" fontId="15" fillId="2" borderId="2" xfId="0" applyFont="1" applyFill="1" applyBorder="1"/>
    <xf numFmtId="0" fontId="3" fillId="0" borderId="0" xfId="0" applyFont="1" applyFill="1"/>
    <xf numFmtId="3" fontId="7" fillId="2" borderId="1" xfId="1" applyNumberFormat="1" applyFont="1" applyFill="1" applyBorder="1" applyAlignment="1">
      <alignment horizontal="center"/>
    </xf>
    <xf numFmtId="3" fontId="7" fillId="2" borderId="3" xfId="1" applyNumberFormat="1" applyFont="1" applyFill="1" applyBorder="1" applyAlignment="1">
      <alignment horizontal="center"/>
    </xf>
    <xf numFmtId="3" fontId="7" fillId="2" borderId="4" xfId="1" applyNumberFormat="1" applyFont="1" applyFill="1" applyBorder="1" applyAlignment="1">
      <alignment horizontal="center"/>
    </xf>
    <xf numFmtId="164" fontId="3" fillId="0" borderId="0" xfId="0" applyNumberFormat="1" applyFont="1" applyBorder="1" applyAlignment="1">
      <alignment wrapText="1"/>
    </xf>
    <xf numFmtId="9" fontId="7" fillId="2" borderId="12" xfId="4" applyFont="1" applyFill="1" applyBorder="1"/>
    <xf numFmtId="9" fontId="7" fillId="2" borderId="16" xfId="4" applyFont="1" applyFill="1" applyBorder="1"/>
    <xf numFmtId="9" fontId="7" fillId="2" borderId="11" xfId="4" applyFont="1" applyFill="1" applyBorder="1"/>
    <xf numFmtId="9" fontId="7" fillId="2" borderId="18" xfId="4" applyFont="1" applyFill="1" applyBorder="1"/>
    <xf numFmtId="0" fontId="7" fillId="3" borderId="5" xfId="0" applyFont="1" applyFill="1" applyBorder="1" applyAlignment="1">
      <alignment horizontal="center" wrapText="1"/>
    </xf>
    <xf numFmtId="0" fontId="7" fillId="3" borderId="12" xfId="0" applyFont="1" applyFill="1" applyBorder="1" applyAlignment="1">
      <alignment horizontal="center" wrapText="1"/>
    </xf>
    <xf numFmtId="0" fontId="7" fillId="3" borderId="16" xfId="0" applyFont="1" applyFill="1" applyBorder="1" applyAlignment="1">
      <alignment horizontal="center" wrapText="1"/>
    </xf>
    <xf numFmtId="9" fontId="7" fillId="2" borderId="5" xfId="4" applyFont="1" applyFill="1" applyBorder="1"/>
    <xf numFmtId="9" fontId="7" fillId="2" borderId="6" xfId="4" applyFont="1" applyFill="1" applyBorder="1"/>
    <xf numFmtId="0" fontId="17" fillId="0" borderId="0" xfId="0" applyFont="1" applyFill="1" applyBorder="1"/>
    <xf numFmtId="3" fontId="18" fillId="0" borderId="0" xfId="1" applyNumberFormat="1" applyFont="1" applyFill="1" applyBorder="1"/>
    <xf numFmtId="164" fontId="7" fillId="2" borderId="5" xfId="0" applyNumberFormat="1" applyFont="1" applyFill="1" applyBorder="1" applyAlignment="1">
      <alignment horizontal="center"/>
    </xf>
    <xf numFmtId="9" fontId="7" fillId="2" borderId="7" xfId="0" applyNumberFormat="1" applyFont="1" applyFill="1" applyBorder="1" applyAlignment="1">
      <alignment horizontal="center"/>
    </xf>
    <xf numFmtId="9" fontId="7" fillId="2" borderId="7" xfId="4" applyFont="1" applyFill="1" applyBorder="1" applyAlignment="1">
      <alignment horizontal="center"/>
    </xf>
    <xf numFmtId="164" fontId="7" fillId="2" borderId="6" xfId="0" applyNumberFormat="1" applyFont="1" applyFill="1" applyBorder="1" applyAlignment="1">
      <alignment horizontal="center"/>
    </xf>
    <xf numFmtId="0" fontId="9" fillId="2" borderId="5" xfId="0" applyFont="1" applyFill="1" applyBorder="1"/>
    <xf numFmtId="164" fontId="7" fillId="2" borderId="10" xfId="0" applyNumberFormat="1" applyFont="1" applyFill="1" applyBorder="1" applyAlignment="1">
      <alignment horizontal="center"/>
    </xf>
    <xf numFmtId="164" fontId="7" fillId="2" borderId="7" xfId="0" applyNumberFormat="1" applyFont="1" applyFill="1" applyBorder="1" applyAlignment="1">
      <alignment horizontal="center"/>
    </xf>
    <xf numFmtId="0" fontId="8" fillId="0" borderId="0" xfId="0" applyFont="1" applyBorder="1" applyAlignment="1">
      <alignment horizontal="center" wrapText="1"/>
    </xf>
    <xf numFmtId="164" fontId="11" fillId="4" borderId="19" xfId="0" applyNumberFormat="1" applyFont="1" applyFill="1" applyBorder="1" applyAlignment="1">
      <alignment horizontal="center"/>
    </xf>
    <xf numFmtId="164" fontId="11" fillId="4" borderId="0" xfId="0" applyNumberFormat="1" applyFont="1" applyFill="1" applyBorder="1" applyAlignment="1">
      <alignment horizontal="center"/>
    </xf>
  </cellXfs>
  <cellStyles count="5">
    <cellStyle name="Comma" xfId="1" builtinId="3"/>
    <cellStyle name="Comma 2" xfId="2" xr:uid="{00000000-0005-0000-0000-000001000000}"/>
    <cellStyle name="Normal" xfId="0" builtinId="0"/>
    <cellStyle name="Normal 2"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'Mar 23 Published MOS estimates'!$C$19</c:f>
              <c:strCache>
                <c:ptCount val="1"/>
                <c:pt idx="0">
                  <c:v>25%</c:v>
                </c:pt>
              </c:strCache>
            </c:strRef>
          </c:tx>
          <c:spPr>
            <a:ln w="28575">
              <a:noFill/>
            </a:ln>
          </c:spPr>
          <c:marker>
            <c:symbol val="none"/>
          </c:marker>
          <c:cat>
            <c:strRef>
              <c:f>'Mar 23 Published MOS estimates'!$D$4:$H$4</c:f>
              <c:strCache>
                <c:ptCount val="5"/>
                <c:pt idx="0">
                  <c:v>Sydney MSP</c:v>
                </c:pt>
                <c:pt idx="1">
                  <c:v>Sydney EGP</c:v>
                </c:pt>
                <c:pt idx="2">
                  <c:v>Adelaide MAP</c:v>
                </c:pt>
                <c:pt idx="3">
                  <c:v>Adelaide SEAGas</c:v>
                </c:pt>
                <c:pt idx="4">
                  <c:v>Brisbane RBP</c:v>
                </c:pt>
              </c:strCache>
            </c:strRef>
          </c:cat>
          <c:val>
            <c:numRef>
              <c:f>'Mar 23 Published MOS estimates'!$D$19:$H$19</c:f>
              <c:numCache>
                <c:formatCode>#,##0</c:formatCode>
                <c:ptCount val="5"/>
                <c:pt idx="0">
                  <c:v>-5917.5</c:v>
                </c:pt>
                <c:pt idx="1">
                  <c:v>1811.4736149999999</c:v>
                </c:pt>
                <c:pt idx="2">
                  <c:v>-557</c:v>
                </c:pt>
                <c:pt idx="3">
                  <c:v>-284</c:v>
                </c:pt>
                <c:pt idx="4">
                  <c:v>-1355</c:v>
                </c:pt>
              </c:numCache>
            </c:numRef>
          </c:val>
          <c:smooth val="0"/>
          <c:extLst>
            <c:ext xmlns:c16="http://schemas.microsoft.com/office/drawing/2014/chart" uri="{C3380CC4-5D6E-409C-BE32-E72D297353CC}">
              <c16:uniqueId val="{00000000-19B8-4C34-A3F7-D1248307263F}"/>
            </c:ext>
          </c:extLst>
        </c:ser>
        <c:ser>
          <c:idx val="1"/>
          <c:order val="1"/>
          <c:tx>
            <c:strRef>
              <c:f>'Mar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'Mar 23 Published MOS estimates'!$D$4:$H$4</c:f>
              <c:strCache>
                <c:ptCount val="5"/>
                <c:pt idx="0">
                  <c:v>Sydney MSP</c:v>
                </c:pt>
                <c:pt idx="1">
                  <c:v>Sydney EGP</c:v>
                </c:pt>
                <c:pt idx="2">
                  <c:v>Adelaide MAP</c:v>
                </c:pt>
                <c:pt idx="3">
                  <c:v>Adelaide SEAGas</c:v>
                </c:pt>
                <c:pt idx="4">
                  <c:v>Brisbane RBP</c:v>
                </c:pt>
              </c:strCache>
            </c:strRef>
          </c:cat>
          <c:val>
            <c:numRef>
              <c:f>'Mar 23 Published MOS estimates'!$D$20:$H$20</c:f>
              <c:numCache>
                <c:formatCode>#,##0</c:formatCode>
                <c:ptCount val="5"/>
                <c:pt idx="0">
                  <c:v>-10976</c:v>
                </c:pt>
                <c:pt idx="1">
                  <c:v>1139.1957950000001</c:v>
                </c:pt>
                <c:pt idx="2">
                  <c:v>-2251.5</c:v>
                </c:pt>
                <c:pt idx="3">
                  <c:v>-2005</c:v>
                </c:pt>
                <c:pt idx="4">
                  <c:v>-3539</c:v>
                </c:pt>
              </c:numCache>
            </c:numRef>
          </c:val>
          <c:smooth val="0"/>
          <c:extLst>
            <c:ext xmlns:c16="http://schemas.microsoft.com/office/drawing/2014/chart" uri="{C3380CC4-5D6E-409C-BE32-E72D297353CC}">
              <c16:uniqueId val="{00000001-19B8-4C34-A3F7-D1248307263F}"/>
            </c:ext>
          </c:extLst>
        </c:ser>
        <c:ser>
          <c:idx val="2"/>
          <c:order val="2"/>
          <c:tx>
            <c:strRef>
              <c:f>'Mar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'Mar 23 Published MOS estimates'!$D$4:$H$4</c:f>
              <c:strCache>
                <c:ptCount val="5"/>
                <c:pt idx="0">
                  <c:v>Sydney MSP</c:v>
                </c:pt>
                <c:pt idx="1">
                  <c:v>Sydney EGP</c:v>
                </c:pt>
                <c:pt idx="2">
                  <c:v>Adelaide MAP</c:v>
                </c:pt>
                <c:pt idx="3">
                  <c:v>Adelaide SEAGas</c:v>
                </c:pt>
                <c:pt idx="4">
                  <c:v>Brisbane RBP</c:v>
                </c:pt>
              </c:strCache>
            </c:strRef>
          </c:cat>
          <c:val>
            <c:numRef>
              <c:f>'Mar 23 Published MOS estimates'!$D$21:$H$21</c:f>
              <c:numCache>
                <c:formatCode>#,##0</c:formatCode>
                <c:ptCount val="5"/>
                <c:pt idx="0">
                  <c:v>-26005</c:v>
                </c:pt>
                <c:pt idx="1">
                  <c:v>0</c:v>
                </c:pt>
                <c:pt idx="2">
                  <c:v>-5040</c:v>
                </c:pt>
                <c:pt idx="3">
                  <c:v>-6079</c:v>
                </c:pt>
                <c:pt idx="4">
                  <c:v>-7177</c:v>
                </c:pt>
              </c:numCache>
            </c:numRef>
          </c:val>
          <c:smooth val="0"/>
          <c:extLst>
            <c:ext xmlns:c16="http://schemas.microsoft.com/office/drawing/2014/chart" uri="{C3380CC4-5D6E-409C-BE32-E72D297353CC}">
              <c16:uniqueId val="{00000002-19B8-4C34-A3F7-D1248307263F}"/>
            </c:ext>
          </c:extLst>
        </c:ser>
        <c:ser>
          <c:idx val="3"/>
          <c:order val="3"/>
          <c:tx>
            <c:strRef>
              <c:f>'Mar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'Mar 23 Published MOS estimates'!$D$4:$H$4</c:f>
              <c:strCache>
                <c:ptCount val="5"/>
                <c:pt idx="0">
                  <c:v>Sydney MSP</c:v>
                </c:pt>
                <c:pt idx="1">
                  <c:v>Sydney EGP</c:v>
                </c:pt>
                <c:pt idx="2">
                  <c:v>Adelaide MAP</c:v>
                </c:pt>
                <c:pt idx="3">
                  <c:v>Adelaide SEAGas</c:v>
                </c:pt>
                <c:pt idx="4">
                  <c:v>Brisbane RBP</c:v>
                </c:pt>
              </c:strCache>
            </c:strRef>
          </c:cat>
          <c:val>
            <c:numRef>
              <c:f>'Mar 23 Published MOS estimates'!$D$22:$H$22</c:f>
              <c:numCache>
                <c:formatCode>#,##0</c:formatCode>
                <c:ptCount val="5"/>
                <c:pt idx="0">
                  <c:v>-1844.6129032258063</c:v>
                </c:pt>
                <c:pt idx="1">
                  <c:v>3836.5329480645155</c:v>
                </c:pt>
                <c:pt idx="2">
                  <c:v>637.09677419354841</c:v>
                </c:pt>
                <c:pt idx="3">
                  <c:v>-412.70967741935482</c:v>
                </c:pt>
                <c:pt idx="4">
                  <c:v>-151.16129032258064</c:v>
                </c:pt>
              </c:numCache>
            </c:numRef>
          </c:val>
          <c:smooth val="0"/>
          <c:extLst>
            <c:ext xmlns:c16="http://schemas.microsoft.com/office/drawing/2014/chart" uri="{C3380CC4-5D6E-409C-BE32-E72D297353CC}">
              <c16:uniqueId val="{00000003-19B8-4C34-A3F7-D1248307263F}"/>
            </c:ext>
          </c:extLst>
        </c:ser>
        <c:ser>
          <c:idx val="4"/>
          <c:order val="4"/>
          <c:tx>
            <c:strRef>
              <c:f>'Mar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'Mar 23 Published MOS estimates'!$D$4:$H$4</c:f>
              <c:strCache>
                <c:ptCount val="5"/>
                <c:pt idx="0">
                  <c:v>Sydney MSP</c:v>
                </c:pt>
                <c:pt idx="1">
                  <c:v>Sydney EGP</c:v>
                </c:pt>
                <c:pt idx="2">
                  <c:v>Adelaide MAP</c:v>
                </c:pt>
                <c:pt idx="3">
                  <c:v>Adelaide SEAGas</c:v>
                </c:pt>
                <c:pt idx="4">
                  <c:v>Brisbane RBP</c:v>
                </c:pt>
              </c:strCache>
            </c:strRef>
          </c:cat>
          <c:val>
            <c:numRef>
              <c:f>'Mar 23 Published MOS estimates'!$D$26:$H$26</c:f>
              <c:numCache>
                <c:formatCode>#,##0</c:formatCode>
                <c:ptCount val="5"/>
                <c:pt idx="0">
                  <c:v>-1361</c:v>
                </c:pt>
                <c:pt idx="1">
                  <c:v>2839.0658800000001</c:v>
                </c:pt>
                <c:pt idx="2">
                  <c:v>582</c:v>
                </c:pt>
                <c:pt idx="3">
                  <c:v>22</c:v>
                </c:pt>
                <c:pt idx="4">
                  <c:v>-69</c:v>
                </c:pt>
              </c:numCache>
            </c:numRef>
          </c:val>
          <c:smooth val="0"/>
          <c:extLst>
            <c:ext xmlns:c16="http://schemas.microsoft.com/office/drawing/2014/chart" uri="{C3380CC4-5D6E-409C-BE32-E72D297353CC}">
              <c16:uniqueId val="{00000004-19B8-4C34-A3F7-D1248307263F}"/>
            </c:ext>
          </c:extLst>
        </c:ser>
        <c:ser>
          <c:idx val="5"/>
          <c:order val="5"/>
          <c:tx>
            <c:strRef>
              <c:f>'Mar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'Mar 23 Published MOS estimates'!$D$4:$H$4</c:f>
              <c:strCache>
                <c:ptCount val="5"/>
                <c:pt idx="0">
                  <c:v>Sydney MSP</c:v>
                </c:pt>
                <c:pt idx="1">
                  <c:v>Sydney EGP</c:v>
                </c:pt>
                <c:pt idx="2">
                  <c:v>Adelaide MAP</c:v>
                </c:pt>
                <c:pt idx="3">
                  <c:v>Adelaide SEAGas</c:v>
                </c:pt>
                <c:pt idx="4">
                  <c:v>Brisbane RBP</c:v>
                </c:pt>
              </c:strCache>
            </c:strRef>
          </c:cat>
          <c:val>
            <c:numRef>
              <c:f>'Mar 23 Published MOS estimates'!$D$15:$H$15</c:f>
              <c:numCache>
                <c:formatCode>#,##0</c:formatCode>
                <c:ptCount val="5"/>
                <c:pt idx="0">
                  <c:v>14458</c:v>
                </c:pt>
                <c:pt idx="1">
                  <c:v>17569.99987</c:v>
                </c:pt>
                <c:pt idx="2">
                  <c:v>6724</c:v>
                </c:pt>
                <c:pt idx="3">
                  <c:v>526</c:v>
                </c:pt>
                <c:pt idx="4">
                  <c:v>7261</c:v>
                </c:pt>
              </c:numCache>
            </c:numRef>
          </c:val>
          <c:smooth val="0"/>
          <c:extLst>
            <c:ext xmlns:c16="http://schemas.microsoft.com/office/drawing/2014/chart" uri="{C3380CC4-5D6E-409C-BE32-E72D297353CC}">
              <c16:uniqueId val="{00000005-19B8-4C34-A3F7-D1248307263F}"/>
            </c:ext>
          </c:extLst>
        </c:ser>
        <c:ser>
          <c:idx val="10"/>
          <c:order val="6"/>
          <c:tx>
            <c:strRef>
              <c:f>'Mar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'Mar 23 Published MOS estimates'!$D$4:$H$4</c:f>
              <c:strCache>
                <c:ptCount val="5"/>
                <c:pt idx="0">
                  <c:v>Sydney MSP</c:v>
                </c:pt>
                <c:pt idx="1">
                  <c:v>Sydney EGP</c:v>
                </c:pt>
                <c:pt idx="2">
                  <c:v>Adelaide MAP</c:v>
                </c:pt>
                <c:pt idx="3">
                  <c:v>Adelaide SEAGas</c:v>
                </c:pt>
                <c:pt idx="4">
                  <c:v>Brisbane RBP</c:v>
                </c:pt>
              </c:strCache>
            </c:strRef>
          </c:cat>
          <c:val>
            <c:numRef>
              <c:f>'Mar 23 Published MOS estimates'!$D$16:$H$16</c:f>
              <c:numCache>
                <c:formatCode>#,##0</c:formatCode>
                <c:ptCount val="5"/>
                <c:pt idx="0">
                  <c:v>8431.5</c:v>
                </c:pt>
                <c:pt idx="1">
                  <c:v>9940.0158699999993</c:v>
                </c:pt>
                <c:pt idx="2">
                  <c:v>3803</c:v>
                </c:pt>
                <c:pt idx="3">
                  <c:v>98.5</c:v>
                </c:pt>
                <c:pt idx="4">
                  <c:v>2813.5</c:v>
                </c:pt>
              </c:numCache>
            </c:numRef>
          </c:val>
          <c:smooth val="0"/>
          <c:extLst>
            <c:ext xmlns:c16="http://schemas.microsoft.com/office/drawing/2014/chart" uri="{C3380CC4-5D6E-409C-BE32-E72D297353CC}">
              <c16:uniqueId val="{00000006-19B8-4C34-A3F7-D1248307263F}"/>
            </c:ext>
          </c:extLst>
        </c:ser>
        <c:ser>
          <c:idx val="11"/>
          <c:order val="7"/>
          <c:tx>
            <c:strRef>
              <c:f>'Mar 23 Published MOS estimates'!$C$17</c:f>
              <c:strCache>
                <c:ptCount val="1"/>
                <c:pt idx="0">
                  <c:v>75%</c:v>
                </c:pt>
              </c:strCache>
            </c:strRef>
          </c:tx>
          <c:spPr>
            <a:ln w="28575">
              <a:noFill/>
            </a:ln>
          </c:spPr>
          <c:marker>
            <c:symbol val="none"/>
          </c:marker>
          <c:cat>
            <c:strRef>
              <c:f>'Mar 23 Published MOS estimates'!$D$4:$H$4</c:f>
              <c:strCache>
                <c:ptCount val="5"/>
                <c:pt idx="0">
                  <c:v>Sydney MSP</c:v>
                </c:pt>
                <c:pt idx="1">
                  <c:v>Sydney EGP</c:v>
                </c:pt>
                <c:pt idx="2">
                  <c:v>Adelaide MAP</c:v>
                </c:pt>
                <c:pt idx="3">
                  <c:v>Adelaide SEAGas</c:v>
                </c:pt>
                <c:pt idx="4">
                  <c:v>Brisbane RBP</c:v>
                </c:pt>
              </c:strCache>
            </c:strRef>
          </c:cat>
          <c:val>
            <c:numRef>
              <c:f>'Mar 23 Published MOS estimates'!$D$17:$H$17</c:f>
              <c:numCache>
                <c:formatCode>#,##0</c:formatCode>
                <c:ptCount val="5"/>
                <c:pt idx="0">
                  <c:v>2209</c:v>
                </c:pt>
                <c:pt idx="1">
                  <c:v>4244.5438400000003</c:v>
                </c:pt>
                <c:pt idx="2">
                  <c:v>1749.5</c:v>
                </c:pt>
                <c:pt idx="3">
                  <c:v>41</c:v>
                </c:pt>
                <c:pt idx="4">
                  <c:v>1147</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'Mar 23 Published MOS estimates'!$K$4</c:f>
              <c:strCache>
                <c:ptCount val="1"/>
                <c:pt idx="0">
                  <c:v>Sydney MSP</c:v>
                </c:pt>
              </c:strCache>
            </c:strRef>
          </c:tx>
          <c:spPr>
            <a:ln w="25400">
              <a:solidFill>
                <a:srgbClr val="00FFFF"/>
              </a:solidFill>
              <a:prstDash val="solid"/>
            </a:ln>
          </c:spPr>
          <c:marker>
            <c:symbol val="none"/>
          </c:marker>
          <c:val>
            <c:numRef>
              <c:f>'Mar 23 Published MOS estimates'!$K$5:$K$35</c:f>
              <c:numCache>
                <c:formatCode>#,##0</c:formatCode>
                <c:ptCount val="31"/>
                <c:pt idx="0">
                  <c:v>14458</c:v>
                </c:pt>
                <c:pt idx="1">
                  <c:v>9477</c:v>
                </c:pt>
                <c:pt idx="2">
                  <c:v>7386</c:v>
                </c:pt>
                <c:pt idx="3">
                  <c:v>5740</c:v>
                </c:pt>
                <c:pt idx="4">
                  <c:v>4822</c:v>
                </c:pt>
                <c:pt idx="5">
                  <c:v>4316</c:v>
                </c:pt>
                <c:pt idx="6">
                  <c:v>3438</c:v>
                </c:pt>
                <c:pt idx="7">
                  <c:v>2543</c:v>
                </c:pt>
                <c:pt idx="8">
                  <c:v>1875</c:v>
                </c:pt>
                <c:pt idx="9">
                  <c:v>1307</c:v>
                </c:pt>
                <c:pt idx="10">
                  <c:v>974</c:v>
                </c:pt>
                <c:pt idx="11">
                  <c:v>642</c:v>
                </c:pt>
                <c:pt idx="12">
                  <c:v>125</c:v>
                </c:pt>
                <c:pt idx="13">
                  <c:v>-58</c:v>
                </c:pt>
                <c:pt idx="14">
                  <c:v>-844</c:v>
                </c:pt>
                <c:pt idx="15">
                  <c:v>-1361</c:v>
                </c:pt>
                <c:pt idx="16">
                  <c:v>-1756</c:v>
                </c:pt>
                <c:pt idx="17">
                  <c:v>-2203</c:v>
                </c:pt>
                <c:pt idx="18">
                  <c:v>-2856</c:v>
                </c:pt>
                <c:pt idx="19">
                  <c:v>-3579</c:v>
                </c:pt>
                <c:pt idx="20">
                  <c:v>-4092</c:v>
                </c:pt>
                <c:pt idx="21">
                  <c:v>-5166</c:v>
                </c:pt>
                <c:pt idx="22">
                  <c:v>-5637</c:v>
                </c:pt>
                <c:pt idx="23">
                  <c:v>-6198</c:v>
                </c:pt>
                <c:pt idx="24">
                  <c:v>-6456</c:v>
                </c:pt>
                <c:pt idx="25">
                  <c:v>-7522</c:v>
                </c:pt>
                <c:pt idx="26">
                  <c:v>-8870</c:v>
                </c:pt>
                <c:pt idx="27">
                  <c:v>-9731</c:v>
                </c:pt>
                <c:pt idx="28">
                  <c:v>-10594</c:v>
                </c:pt>
                <c:pt idx="29">
                  <c:v>-11358</c:v>
                </c:pt>
                <c:pt idx="30">
                  <c:v>-26005</c:v>
                </c:pt>
              </c:numCache>
            </c:numRef>
          </c:val>
          <c:smooth val="1"/>
          <c:extLst>
            <c:ext xmlns:c16="http://schemas.microsoft.com/office/drawing/2014/chart" uri="{C3380CC4-5D6E-409C-BE32-E72D297353CC}">
              <c16:uniqueId val="{00000000-5753-48B0-876B-518DDA461ADA}"/>
            </c:ext>
          </c:extLst>
        </c:ser>
        <c:ser>
          <c:idx val="1"/>
          <c:order val="1"/>
          <c:tx>
            <c:strRef>
              <c:f>'Mar 23 Published MOS estimates'!$L$4</c:f>
              <c:strCache>
                <c:ptCount val="1"/>
                <c:pt idx="0">
                  <c:v>Sydney EGP</c:v>
                </c:pt>
              </c:strCache>
            </c:strRef>
          </c:tx>
          <c:spPr>
            <a:ln w="25400">
              <a:solidFill>
                <a:srgbClr val="0000FF"/>
              </a:solidFill>
              <a:prstDash val="solid"/>
            </a:ln>
          </c:spPr>
          <c:marker>
            <c:symbol val="none"/>
          </c:marker>
          <c:val>
            <c:numRef>
              <c:f>'Mar 23 Published MOS estimates'!$L$5:$L$35</c:f>
              <c:numCache>
                <c:formatCode>#,##0</c:formatCode>
                <c:ptCount val="31"/>
                <c:pt idx="0">
                  <c:v>17569.99987</c:v>
                </c:pt>
                <c:pt idx="1">
                  <c:v>11840.434509999999</c:v>
                </c:pt>
                <c:pt idx="2">
                  <c:v>8039.5972300000003</c:v>
                </c:pt>
                <c:pt idx="3">
                  <c:v>6948.0351300000002</c:v>
                </c:pt>
                <c:pt idx="4">
                  <c:v>5664.6565099999998</c:v>
                </c:pt>
                <c:pt idx="5">
                  <c:v>5393.4315999999999</c:v>
                </c:pt>
                <c:pt idx="6">
                  <c:v>4729.0158799999999</c:v>
                </c:pt>
                <c:pt idx="7">
                  <c:v>4355.68</c:v>
                </c:pt>
                <c:pt idx="8">
                  <c:v>4133.4076800000003</c:v>
                </c:pt>
                <c:pt idx="9">
                  <c:v>3794.1292800000001</c:v>
                </c:pt>
                <c:pt idx="10">
                  <c:v>3714.5070799999999</c:v>
                </c:pt>
                <c:pt idx="11">
                  <c:v>3533.9804800000002</c:v>
                </c:pt>
                <c:pt idx="12">
                  <c:v>3392.5886399999999</c:v>
                </c:pt>
                <c:pt idx="13">
                  <c:v>3288.1085499999999</c:v>
                </c:pt>
                <c:pt idx="14">
                  <c:v>3119.0703600000002</c:v>
                </c:pt>
                <c:pt idx="15">
                  <c:v>2839.0658800000001</c:v>
                </c:pt>
                <c:pt idx="16">
                  <c:v>2681.8152300000002</c:v>
                </c:pt>
                <c:pt idx="17">
                  <c:v>2499.3235300000001</c:v>
                </c:pt>
                <c:pt idx="18">
                  <c:v>2461.9993599999998</c:v>
                </c:pt>
                <c:pt idx="19">
                  <c:v>2348.9497799999999</c:v>
                </c:pt>
                <c:pt idx="20">
                  <c:v>2140.6709500000002</c:v>
                </c:pt>
                <c:pt idx="21">
                  <c:v>1982.1816799999999</c:v>
                </c:pt>
                <c:pt idx="22">
                  <c:v>1874.3989200000001</c:v>
                </c:pt>
                <c:pt idx="23">
                  <c:v>1748.5483099999999</c:v>
                </c:pt>
                <c:pt idx="24">
                  <c:v>1646.44787</c:v>
                </c:pt>
                <c:pt idx="25">
                  <c:v>1602.23398</c:v>
                </c:pt>
                <c:pt idx="26">
                  <c:v>1489.7579800000001</c:v>
                </c:pt>
                <c:pt idx="27">
                  <c:v>1305.00469</c:v>
                </c:pt>
                <c:pt idx="28">
                  <c:v>1200.6023600000001</c:v>
                </c:pt>
                <c:pt idx="29">
                  <c:v>1077.7892300000001</c:v>
                </c:pt>
                <c:pt idx="30">
                  <c:v>517.08884</c:v>
                </c:pt>
              </c:numCache>
            </c:numRef>
          </c:val>
          <c:smooth val="1"/>
          <c:extLst>
            <c:ext xmlns:c16="http://schemas.microsoft.com/office/drawing/2014/chart" uri="{C3380CC4-5D6E-409C-BE32-E72D297353CC}">
              <c16:uniqueId val="{00000001-5753-48B0-876B-518DDA461ADA}"/>
            </c:ext>
          </c:extLst>
        </c:ser>
        <c:ser>
          <c:idx val="2"/>
          <c:order val="2"/>
          <c:tx>
            <c:strRef>
              <c:f>'Mar 23 Published MOS estimates'!$M$4</c:f>
              <c:strCache>
                <c:ptCount val="1"/>
                <c:pt idx="0">
                  <c:v>Adelaide MAP</c:v>
                </c:pt>
              </c:strCache>
            </c:strRef>
          </c:tx>
          <c:spPr>
            <a:ln w="25400">
              <a:solidFill>
                <a:srgbClr val="FFC322"/>
              </a:solidFill>
              <a:prstDash val="solid"/>
            </a:ln>
          </c:spPr>
          <c:marker>
            <c:symbol val="none"/>
          </c:marker>
          <c:val>
            <c:numRef>
              <c:f>'Mar 23 Published MOS estimates'!$M$5:$M$35</c:f>
              <c:numCache>
                <c:formatCode>#,##0</c:formatCode>
                <c:ptCount val="31"/>
                <c:pt idx="0">
                  <c:v>6724</c:v>
                </c:pt>
                <c:pt idx="1">
                  <c:v>4073</c:v>
                </c:pt>
                <c:pt idx="2">
                  <c:v>3533</c:v>
                </c:pt>
                <c:pt idx="3">
                  <c:v>2948</c:v>
                </c:pt>
                <c:pt idx="4">
                  <c:v>2621</c:v>
                </c:pt>
                <c:pt idx="5">
                  <c:v>2283</c:v>
                </c:pt>
                <c:pt idx="6">
                  <c:v>2061</c:v>
                </c:pt>
                <c:pt idx="7">
                  <c:v>1864</c:v>
                </c:pt>
                <c:pt idx="8">
                  <c:v>1635</c:v>
                </c:pt>
                <c:pt idx="9">
                  <c:v>1492</c:v>
                </c:pt>
                <c:pt idx="10">
                  <c:v>1416</c:v>
                </c:pt>
                <c:pt idx="11">
                  <c:v>1201</c:v>
                </c:pt>
                <c:pt idx="12">
                  <c:v>1053</c:v>
                </c:pt>
                <c:pt idx="13">
                  <c:v>1013</c:v>
                </c:pt>
                <c:pt idx="14">
                  <c:v>824</c:v>
                </c:pt>
                <c:pt idx="15">
                  <c:v>582</c:v>
                </c:pt>
                <c:pt idx="16">
                  <c:v>499</c:v>
                </c:pt>
                <c:pt idx="17">
                  <c:v>225</c:v>
                </c:pt>
                <c:pt idx="18">
                  <c:v>-1</c:v>
                </c:pt>
                <c:pt idx="19">
                  <c:v>-115</c:v>
                </c:pt>
                <c:pt idx="20">
                  <c:v>-258</c:v>
                </c:pt>
                <c:pt idx="21">
                  <c:v>-394</c:v>
                </c:pt>
                <c:pt idx="22">
                  <c:v>-457</c:v>
                </c:pt>
                <c:pt idx="23">
                  <c:v>-657</c:v>
                </c:pt>
                <c:pt idx="24">
                  <c:v>-866</c:v>
                </c:pt>
                <c:pt idx="25">
                  <c:v>-1031</c:v>
                </c:pt>
                <c:pt idx="26">
                  <c:v>-1313</c:v>
                </c:pt>
                <c:pt idx="27">
                  <c:v>-1662</c:v>
                </c:pt>
                <c:pt idx="28">
                  <c:v>-1944</c:v>
                </c:pt>
                <c:pt idx="29">
                  <c:v>-2559</c:v>
                </c:pt>
                <c:pt idx="30">
                  <c:v>-5040</c:v>
                </c:pt>
              </c:numCache>
            </c:numRef>
          </c:val>
          <c:smooth val="1"/>
          <c:extLst>
            <c:ext xmlns:c16="http://schemas.microsoft.com/office/drawing/2014/chart" uri="{C3380CC4-5D6E-409C-BE32-E72D297353CC}">
              <c16:uniqueId val="{00000002-5753-48B0-876B-518DDA461ADA}"/>
            </c:ext>
          </c:extLst>
        </c:ser>
        <c:ser>
          <c:idx val="3"/>
          <c:order val="3"/>
          <c:tx>
            <c:strRef>
              <c:f>'Mar 23 Published MOS estimates'!$N$4</c:f>
              <c:strCache>
                <c:ptCount val="1"/>
                <c:pt idx="0">
                  <c:v>Adelaide SEAGas</c:v>
                </c:pt>
              </c:strCache>
            </c:strRef>
          </c:tx>
          <c:spPr>
            <a:ln w="25400">
              <a:solidFill>
                <a:srgbClr val="FF6600"/>
              </a:solidFill>
              <a:prstDash val="solid"/>
            </a:ln>
          </c:spPr>
          <c:marker>
            <c:symbol val="none"/>
          </c:marker>
          <c:val>
            <c:numRef>
              <c:f>'Mar 23 Published MOS estimates'!$N$5:$N$35</c:f>
              <c:numCache>
                <c:formatCode>#,##0</c:formatCode>
                <c:ptCount val="31"/>
                <c:pt idx="0">
                  <c:v>526</c:v>
                </c:pt>
                <c:pt idx="1">
                  <c:v>116</c:v>
                </c:pt>
                <c:pt idx="2">
                  <c:v>81</c:v>
                </c:pt>
                <c:pt idx="3">
                  <c:v>64</c:v>
                </c:pt>
                <c:pt idx="4">
                  <c:v>55</c:v>
                </c:pt>
                <c:pt idx="5">
                  <c:v>51</c:v>
                </c:pt>
                <c:pt idx="6">
                  <c:v>46</c:v>
                </c:pt>
                <c:pt idx="7">
                  <c:v>43</c:v>
                </c:pt>
                <c:pt idx="8">
                  <c:v>39</c:v>
                </c:pt>
                <c:pt idx="9">
                  <c:v>37</c:v>
                </c:pt>
                <c:pt idx="10">
                  <c:v>34</c:v>
                </c:pt>
                <c:pt idx="11">
                  <c:v>32</c:v>
                </c:pt>
                <c:pt idx="12">
                  <c:v>30</c:v>
                </c:pt>
                <c:pt idx="13">
                  <c:v>29</c:v>
                </c:pt>
                <c:pt idx="14">
                  <c:v>26</c:v>
                </c:pt>
                <c:pt idx="15">
                  <c:v>22</c:v>
                </c:pt>
                <c:pt idx="16">
                  <c:v>19</c:v>
                </c:pt>
                <c:pt idx="17">
                  <c:v>13</c:v>
                </c:pt>
                <c:pt idx="18">
                  <c:v>-13</c:v>
                </c:pt>
                <c:pt idx="19">
                  <c:v>-44</c:v>
                </c:pt>
                <c:pt idx="20">
                  <c:v>-118</c:v>
                </c:pt>
                <c:pt idx="21">
                  <c:v>-162</c:v>
                </c:pt>
                <c:pt idx="22">
                  <c:v>-255</c:v>
                </c:pt>
                <c:pt idx="23">
                  <c:v>-313</c:v>
                </c:pt>
                <c:pt idx="24">
                  <c:v>-385</c:v>
                </c:pt>
                <c:pt idx="25">
                  <c:v>-620</c:v>
                </c:pt>
                <c:pt idx="26">
                  <c:v>-832</c:v>
                </c:pt>
                <c:pt idx="27">
                  <c:v>-1226</c:v>
                </c:pt>
                <c:pt idx="28">
                  <c:v>-1858</c:v>
                </c:pt>
                <c:pt idx="29">
                  <c:v>-2152</c:v>
                </c:pt>
                <c:pt idx="30">
                  <c:v>-6079</c:v>
                </c:pt>
              </c:numCache>
            </c:numRef>
          </c:val>
          <c:smooth val="1"/>
          <c:extLst>
            <c:ext xmlns:c16="http://schemas.microsoft.com/office/drawing/2014/chart" uri="{C3380CC4-5D6E-409C-BE32-E72D297353CC}">
              <c16:uniqueId val="{00000003-5753-48B0-876B-518DDA461ADA}"/>
            </c:ext>
          </c:extLst>
        </c:ser>
        <c:ser>
          <c:idx val="4"/>
          <c:order val="4"/>
          <c:tx>
            <c:strRef>
              <c:f>'Mar 23 Published MOS estimates'!$O$4</c:f>
              <c:strCache>
                <c:ptCount val="1"/>
                <c:pt idx="0">
                  <c:v>Brisbane RBP</c:v>
                </c:pt>
              </c:strCache>
            </c:strRef>
          </c:tx>
          <c:marker>
            <c:symbol val="none"/>
          </c:marker>
          <c:val>
            <c:numRef>
              <c:f>'Mar 23 Published MOS estimates'!$O$5:$O$35</c:f>
              <c:numCache>
                <c:formatCode>#,##0</c:formatCode>
                <c:ptCount val="31"/>
                <c:pt idx="0">
                  <c:v>7261</c:v>
                </c:pt>
                <c:pt idx="1">
                  <c:v>3330</c:v>
                </c:pt>
                <c:pt idx="2">
                  <c:v>2297</c:v>
                </c:pt>
                <c:pt idx="3">
                  <c:v>2118</c:v>
                </c:pt>
                <c:pt idx="4">
                  <c:v>1779</c:v>
                </c:pt>
                <c:pt idx="5">
                  <c:v>1642</c:v>
                </c:pt>
                <c:pt idx="6">
                  <c:v>1450</c:v>
                </c:pt>
                <c:pt idx="7">
                  <c:v>1257</c:v>
                </c:pt>
                <c:pt idx="8">
                  <c:v>1037</c:v>
                </c:pt>
                <c:pt idx="9">
                  <c:v>762</c:v>
                </c:pt>
                <c:pt idx="10">
                  <c:v>652</c:v>
                </c:pt>
                <c:pt idx="11">
                  <c:v>415</c:v>
                </c:pt>
                <c:pt idx="12">
                  <c:v>243</c:v>
                </c:pt>
                <c:pt idx="13">
                  <c:v>89</c:v>
                </c:pt>
                <c:pt idx="14">
                  <c:v>20</c:v>
                </c:pt>
                <c:pt idx="15">
                  <c:v>-69</c:v>
                </c:pt>
                <c:pt idx="16">
                  <c:v>-196</c:v>
                </c:pt>
                <c:pt idx="17">
                  <c:v>-358</c:v>
                </c:pt>
                <c:pt idx="18">
                  <c:v>-455</c:v>
                </c:pt>
                <c:pt idx="19">
                  <c:v>-497</c:v>
                </c:pt>
                <c:pt idx="20">
                  <c:v>-644</c:v>
                </c:pt>
                <c:pt idx="21">
                  <c:v>-1120</c:v>
                </c:pt>
                <c:pt idx="22">
                  <c:v>-1251</c:v>
                </c:pt>
                <c:pt idx="23">
                  <c:v>-1459</c:v>
                </c:pt>
                <c:pt idx="24">
                  <c:v>-1750</c:v>
                </c:pt>
                <c:pt idx="25">
                  <c:v>-1995</c:v>
                </c:pt>
                <c:pt idx="26">
                  <c:v>-2285</c:v>
                </c:pt>
                <c:pt idx="27">
                  <c:v>-2704</c:v>
                </c:pt>
                <c:pt idx="28">
                  <c:v>-3406</c:v>
                </c:pt>
                <c:pt idx="29">
                  <c:v>-3672</c:v>
                </c:pt>
                <c:pt idx="30">
                  <c:v>-7177</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'APR 23 Published MOS estimates'!$C$19</c:f>
              <c:strCache>
                <c:ptCount val="1"/>
                <c:pt idx="0">
                  <c:v>25%</c:v>
                </c:pt>
              </c:strCache>
            </c:strRef>
          </c:tx>
          <c:spPr>
            <a:ln w="28575">
              <a:noFill/>
            </a:ln>
          </c:spPr>
          <c:marker>
            <c:symbol val="none"/>
          </c:marker>
          <c:cat>
            <c:strRef>
              <c:f>'APR 23 Published MOS estimates'!$D$4:$H$4</c:f>
              <c:strCache>
                <c:ptCount val="5"/>
                <c:pt idx="0">
                  <c:v>Sydney MSP</c:v>
                </c:pt>
                <c:pt idx="1">
                  <c:v>Sydney EGP</c:v>
                </c:pt>
                <c:pt idx="2">
                  <c:v>Adelaide MAP</c:v>
                </c:pt>
                <c:pt idx="3">
                  <c:v>Adelaide SEAGas</c:v>
                </c:pt>
                <c:pt idx="4">
                  <c:v>Brisbane RBP</c:v>
                </c:pt>
              </c:strCache>
            </c:strRef>
          </c:cat>
          <c:val>
            <c:numRef>
              <c:f>'APR 23 Published MOS estimates'!$D$19:$H$19</c:f>
              <c:numCache>
                <c:formatCode>#,##0</c:formatCode>
                <c:ptCount val="5"/>
                <c:pt idx="0">
                  <c:v>-10856.25</c:v>
                </c:pt>
                <c:pt idx="1">
                  <c:v>1730.3275475</c:v>
                </c:pt>
                <c:pt idx="2">
                  <c:v>-2774.5</c:v>
                </c:pt>
                <c:pt idx="3">
                  <c:v>-239.5</c:v>
                </c:pt>
                <c:pt idx="4">
                  <c:v>-1596.25</c:v>
                </c:pt>
              </c:numCache>
            </c:numRef>
          </c:val>
          <c:smooth val="0"/>
          <c:extLst>
            <c:ext xmlns:c16="http://schemas.microsoft.com/office/drawing/2014/chart" uri="{C3380CC4-5D6E-409C-BE32-E72D297353CC}">
              <c16:uniqueId val="{00000000-14AF-47D2-8222-FBDCFB7C1040}"/>
            </c:ext>
          </c:extLst>
        </c:ser>
        <c:ser>
          <c:idx val="1"/>
          <c:order val="1"/>
          <c:tx>
            <c:strRef>
              <c:f>'APR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'APR 23 Published MOS estimates'!$D$4:$H$4</c:f>
              <c:strCache>
                <c:ptCount val="5"/>
                <c:pt idx="0">
                  <c:v>Sydney MSP</c:v>
                </c:pt>
                <c:pt idx="1">
                  <c:v>Sydney EGP</c:v>
                </c:pt>
                <c:pt idx="2">
                  <c:v>Adelaide MAP</c:v>
                </c:pt>
                <c:pt idx="3">
                  <c:v>Adelaide SEAGas</c:v>
                </c:pt>
                <c:pt idx="4">
                  <c:v>Brisbane RBP</c:v>
                </c:pt>
              </c:strCache>
            </c:strRef>
          </c:cat>
          <c:val>
            <c:numRef>
              <c:f>'APR 23 Published MOS estimates'!$D$20:$H$20</c:f>
              <c:numCache>
                <c:formatCode>#,##0</c:formatCode>
                <c:ptCount val="5"/>
                <c:pt idx="0">
                  <c:v>-19892.05</c:v>
                </c:pt>
                <c:pt idx="1">
                  <c:v>585.80073200000015</c:v>
                </c:pt>
                <c:pt idx="2">
                  <c:v>-6349.4</c:v>
                </c:pt>
                <c:pt idx="3">
                  <c:v>-3591.6</c:v>
                </c:pt>
                <c:pt idx="4">
                  <c:v>-3900.1499999999996</c:v>
                </c:pt>
              </c:numCache>
            </c:numRef>
          </c:val>
          <c:smooth val="0"/>
          <c:extLst>
            <c:ext xmlns:c16="http://schemas.microsoft.com/office/drawing/2014/chart" uri="{C3380CC4-5D6E-409C-BE32-E72D297353CC}">
              <c16:uniqueId val="{00000001-14AF-47D2-8222-FBDCFB7C1040}"/>
            </c:ext>
          </c:extLst>
        </c:ser>
        <c:ser>
          <c:idx val="2"/>
          <c:order val="2"/>
          <c:tx>
            <c:strRef>
              <c:f>'APR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'APR 23 Published MOS estimates'!$D$4:$H$4</c:f>
              <c:strCache>
                <c:ptCount val="5"/>
                <c:pt idx="0">
                  <c:v>Sydney MSP</c:v>
                </c:pt>
                <c:pt idx="1">
                  <c:v>Sydney EGP</c:v>
                </c:pt>
                <c:pt idx="2">
                  <c:v>Adelaide MAP</c:v>
                </c:pt>
                <c:pt idx="3">
                  <c:v>Adelaide SEAGas</c:v>
                </c:pt>
                <c:pt idx="4">
                  <c:v>Brisbane RBP</c:v>
                </c:pt>
              </c:strCache>
            </c:strRef>
          </c:cat>
          <c:val>
            <c:numRef>
              <c:f>'APR 23 Published MOS estimates'!$D$21:$H$21</c:f>
              <c:numCache>
                <c:formatCode>#,##0</c:formatCode>
                <c:ptCount val="5"/>
                <c:pt idx="0">
                  <c:v>-42677</c:v>
                </c:pt>
                <c:pt idx="1">
                  <c:v>-6070.9989500000001</c:v>
                </c:pt>
                <c:pt idx="2">
                  <c:v>-9873</c:v>
                </c:pt>
                <c:pt idx="3">
                  <c:v>-11075</c:v>
                </c:pt>
                <c:pt idx="4">
                  <c:v>-6786</c:v>
                </c:pt>
              </c:numCache>
            </c:numRef>
          </c:val>
          <c:smooth val="0"/>
          <c:extLst>
            <c:ext xmlns:c16="http://schemas.microsoft.com/office/drawing/2014/chart" uri="{C3380CC4-5D6E-409C-BE32-E72D297353CC}">
              <c16:uniqueId val="{00000002-14AF-47D2-8222-FBDCFB7C1040}"/>
            </c:ext>
          </c:extLst>
        </c:ser>
        <c:ser>
          <c:idx val="3"/>
          <c:order val="3"/>
          <c:tx>
            <c:strRef>
              <c:f>'APR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'APR 23 Published MOS estimates'!$D$4:$H$4</c:f>
              <c:strCache>
                <c:ptCount val="5"/>
                <c:pt idx="0">
                  <c:v>Sydney MSP</c:v>
                </c:pt>
                <c:pt idx="1">
                  <c:v>Sydney EGP</c:v>
                </c:pt>
                <c:pt idx="2">
                  <c:v>Adelaide MAP</c:v>
                </c:pt>
                <c:pt idx="3">
                  <c:v>Adelaide SEAGas</c:v>
                </c:pt>
                <c:pt idx="4">
                  <c:v>Brisbane RBP</c:v>
                </c:pt>
              </c:strCache>
            </c:strRef>
          </c:cat>
          <c:val>
            <c:numRef>
              <c:f>'APR 23 Published MOS estimates'!$D$22:$H$22</c:f>
              <c:numCache>
                <c:formatCode>#,##0</c:formatCode>
                <c:ptCount val="5"/>
                <c:pt idx="0">
                  <c:v>-4607.833333333333</c:v>
                </c:pt>
                <c:pt idx="1">
                  <c:v>3338.3237339999996</c:v>
                </c:pt>
                <c:pt idx="2">
                  <c:v>-850.13333333333333</c:v>
                </c:pt>
                <c:pt idx="3">
                  <c:v>-707.4666666666667</c:v>
                </c:pt>
                <c:pt idx="4">
                  <c:v>-454.33333333333331</c:v>
                </c:pt>
              </c:numCache>
            </c:numRef>
          </c:val>
          <c:smooth val="0"/>
          <c:extLst>
            <c:ext xmlns:c16="http://schemas.microsoft.com/office/drawing/2014/chart" uri="{C3380CC4-5D6E-409C-BE32-E72D297353CC}">
              <c16:uniqueId val="{00000003-14AF-47D2-8222-FBDCFB7C1040}"/>
            </c:ext>
          </c:extLst>
        </c:ser>
        <c:ser>
          <c:idx val="4"/>
          <c:order val="4"/>
          <c:tx>
            <c:strRef>
              <c:f>'APR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'APR 23 Published MOS estimates'!$D$4:$H$4</c:f>
              <c:strCache>
                <c:ptCount val="5"/>
                <c:pt idx="0">
                  <c:v>Sydney MSP</c:v>
                </c:pt>
                <c:pt idx="1">
                  <c:v>Sydney EGP</c:v>
                </c:pt>
                <c:pt idx="2">
                  <c:v>Adelaide MAP</c:v>
                </c:pt>
                <c:pt idx="3">
                  <c:v>Adelaide SEAGas</c:v>
                </c:pt>
                <c:pt idx="4">
                  <c:v>Brisbane RBP</c:v>
                </c:pt>
              </c:strCache>
            </c:strRef>
          </c:cat>
          <c:val>
            <c:numRef>
              <c:f>'APR 23 Published MOS estimates'!$D$26:$H$26</c:f>
              <c:numCache>
                <c:formatCode>#,##0</c:formatCode>
                <c:ptCount val="5"/>
                <c:pt idx="0">
                  <c:v>-3990.5</c:v>
                </c:pt>
                <c:pt idx="1">
                  <c:v>2792.1669400000001</c:v>
                </c:pt>
                <c:pt idx="2">
                  <c:v>-971</c:v>
                </c:pt>
                <c:pt idx="3">
                  <c:v>29.5</c:v>
                </c:pt>
                <c:pt idx="4">
                  <c:v>-191</c:v>
                </c:pt>
              </c:numCache>
            </c:numRef>
          </c:val>
          <c:smooth val="0"/>
          <c:extLst>
            <c:ext xmlns:c16="http://schemas.microsoft.com/office/drawing/2014/chart" uri="{C3380CC4-5D6E-409C-BE32-E72D297353CC}">
              <c16:uniqueId val="{00000004-14AF-47D2-8222-FBDCFB7C1040}"/>
            </c:ext>
          </c:extLst>
        </c:ser>
        <c:ser>
          <c:idx val="5"/>
          <c:order val="5"/>
          <c:tx>
            <c:strRef>
              <c:f>'APR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'APR 23 Published MOS estimates'!$D$4:$H$4</c:f>
              <c:strCache>
                <c:ptCount val="5"/>
                <c:pt idx="0">
                  <c:v>Sydney MSP</c:v>
                </c:pt>
                <c:pt idx="1">
                  <c:v>Sydney EGP</c:v>
                </c:pt>
                <c:pt idx="2">
                  <c:v>Adelaide MAP</c:v>
                </c:pt>
                <c:pt idx="3">
                  <c:v>Adelaide SEAGas</c:v>
                </c:pt>
                <c:pt idx="4">
                  <c:v>Brisbane RBP</c:v>
                </c:pt>
              </c:strCache>
            </c:strRef>
          </c:cat>
          <c:val>
            <c:numRef>
              <c:f>'APR 23 Published MOS estimates'!$D$15:$H$15</c:f>
              <c:numCache>
                <c:formatCode>#,##0</c:formatCode>
                <c:ptCount val="5"/>
                <c:pt idx="0">
                  <c:v>27187</c:v>
                </c:pt>
                <c:pt idx="1">
                  <c:v>9247.0002800000002</c:v>
                </c:pt>
                <c:pt idx="2">
                  <c:v>8899</c:v>
                </c:pt>
                <c:pt idx="3">
                  <c:v>462</c:v>
                </c:pt>
                <c:pt idx="4">
                  <c:v>3838</c:v>
                </c:pt>
              </c:numCache>
            </c:numRef>
          </c:val>
          <c:smooth val="0"/>
          <c:extLst>
            <c:ext xmlns:c16="http://schemas.microsoft.com/office/drawing/2014/chart" uri="{C3380CC4-5D6E-409C-BE32-E72D297353CC}">
              <c16:uniqueId val="{00000005-14AF-47D2-8222-FBDCFB7C1040}"/>
            </c:ext>
          </c:extLst>
        </c:ser>
        <c:ser>
          <c:idx val="10"/>
          <c:order val="6"/>
          <c:tx>
            <c:strRef>
              <c:f>'APR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'APR 23 Published MOS estimates'!$D$4:$H$4</c:f>
              <c:strCache>
                <c:ptCount val="5"/>
                <c:pt idx="0">
                  <c:v>Sydney MSP</c:v>
                </c:pt>
                <c:pt idx="1">
                  <c:v>Sydney EGP</c:v>
                </c:pt>
                <c:pt idx="2">
                  <c:v>Adelaide MAP</c:v>
                </c:pt>
                <c:pt idx="3">
                  <c:v>Adelaide SEAGas</c:v>
                </c:pt>
                <c:pt idx="4">
                  <c:v>Brisbane RBP</c:v>
                </c:pt>
              </c:strCache>
            </c:strRef>
          </c:cat>
          <c:val>
            <c:numRef>
              <c:f>'APR 23 Published MOS estimates'!$D$16:$H$16</c:f>
              <c:numCache>
                <c:formatCode>#,##0</c:formatCode>
                <c:ptCount val="5"/>
                <c:pt idx="0">
                  <c:v>9360.549999999992</c:v>
                </c:pt>
                <c:pt idx="1">
                  <c:v>8088.5495704999994</c:v>
                </c:pt>
                <c:pt idx="2">
                  <c:v>4535.0499999999956</c:v>
                </c:pt>
                <c:pt idx="3">
                  <c:v>146.79999999999978</c:v>
                </c:pt>
                <c:pt idx="4">
                  <c:v>2324.2499999999977</c:v>
                </c:pt>
              </c:numCache>
            </c:numRef>
          </c:val>
          <c:smooth val="0"/>
          <c:extLst>
            <c:ext xmlns:c16="http://schemas.microsoft.com/office/drawing/2014/chart" uri="{C3380CC4-5D6E-409C-BE32-E72D297353CC}">
              <c16:uniqueId val="{00000006-14AF-47D2-8222-FBDCFB7C1040}"/>
            </c:ext>
          </c:extLst>
        </c:ser>
        <c:ser>
          <c:idx val="11"/>
          <c:order val="7"/>
          <c:tx>
            <c:strRef>
              <c:f>'APR 23 Published MOS estimates'!$C$17</c:f>
              <c:strCache>
                <c:ptCount val="1"/>
                <c:pt idx="0">
                  <c:v>75%</c:v>
                </c:pt>
              </c:strCache>
            </c:strRef>
          </c:tx>
          <c:spPr>
            <a:ln w="28575">
              <a:noFill/>
            </a:ln>
          </c:spPr>
          <c:marker>
            <c:symbol val="none"/>
          </c:marker>
          <c:cat>
            <c:strRef>
              <c:f>'APR 23 Published MOS estimates'!$D$4:$H$4</c:f>
              <c:strCache>
                <c:ptCount val="5"/>
                <c:pt idx="0">
                  <c:v>Sydney MSP</c:v>
                </c:pt>
                <c:pt idx="1">
                  <c:v>Sydney EGP</c:v>
                </c:pt>
                <c:pt idx="2">
                  <c:v>Adelaide MAP</c:v>
                </c:pt>
                <c:pt idx="3">
                  <c:v>Adelaide SEAGas</c:v>
                </c:pt>
                <c:pt idx="4">
                  <c:v>Brisbane RBP</c:v>
                </c:pt>
              </c:strCache>
            </c:strRef>
          </c:cat>
          <c:val>
            <c:numRef>
              <c:f>'APR 23 Published MOS estimates'!$D$17:$H$17</c:f>
              <c:numCache>
                <c:formatCode>#,##0</c:formatCode>
                <c:ptCount val="5"/>
                <c:pt idx="0">
                  <c:v>1509</c:v>
                </c:pt>
                <c:pt idx="1">
                  <c:v>4700.6055699999997</c:v>
                </c:pt>
                <c:pt idx="2">
                  <c:v>1458.75</c:v>
                </c:pt>
                <c:pt idx="3">
                  <c:v>58.75</c:v>
                </c:pt>
                <c:pt idx="4">
                  <c:v>921</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'APR 23 Published MOS estimates'!$K$4</c:f>
              <c:strCache>
                <c:ptCount val="1"/>
                <c:pt idx="0">
                  <c:v>Sydney MSP</c:v>
                </c:pt>
              </c:strCache>
            </c:strRef>
          </c:tx>
          <c:spPr>
            <a:ln w="25400">
              <a:solidFill>
                <a:srgbClr val="00FFFF"/>
              </a:solidFill>
              <a:prstDash val="solid"/>
            </a:ln>
          </c:spPr>
          <c:marker>
            <c:symbol val="none"/>
          </c:marker>
          <c:val>
            <c:numRef>
              <c:f>'APR 23 Published MOS estimates'!$K$5:$K$35</c:f>
              <c:numCache>
                <c:formatCode>#,##0</c:formatCode>
                <c:ptCount val="31"/>
                <c:pt idx="0">
                  <c:v>27187</c:v>
                </c:pt>
                <c:pt idx="1">
                  <c:v>10738</c:v>
                </c:pt>
                <c:pt idx="2">
                  <c:v>7677</c:v>
                </c:pt>
                <c:pt idx="3">
                  <c:v>6499</c:v>
                </c:pt>
                <c:pt idx="4">
                  <c:v>5392</c:v>
                </c:pt>
                <c:pt idx="5">
                  <c:v>4277</c:v>
                </c:pt>
                <c:pt idx="6">
                  <c:v>3468</c:v>
                </c:pt>
                <c:pt idx="7">
                  <c:v>1808</c:v>
                </c:pt>
                <c:pt idx="8">
                  <c:v>612</c:v>
                </c:pt>
                <c:pt idx="9">
                  <c:v>115</c:v>
                </c:pt>
                <c:pt idx="10">
                  <c:v>-393</c:v>
                </c:pt>
                <c:pt idx="11">
                  <c:v>-885</c:v>
                </c:pt>
                <c:pt idx="12">
                  <c:v>-1774</c:v>
                </c:pt>
                <c:pt idx="13">
                  <c:v>-2730</c:v>
                </c:pt>
                <c:pt idx="14">
                  <c:v>-3246</c:v>
                </c:pt>
                <c:pt idx="15">
                  <c:v>-4735</c:v>
                </c:pt>
                <c:pt idx="16">
                  <c:v>-4975</c:v>
                </c:pt>
                <c:pt idx="17">
                  <c:v>-5791</c:v>
                </c:pt>
                <c:pt idx="18">
                  <c:v>-7038</c:v>
                </c:pt>
                <c:pt idx="19">
                  <c:v>-8112</c:v>
                </c:pt>
                <c:pt idx="20">
                  <c:v>-9468</c:v>
                </c:pt>
                <c:pt idx="21">
                  <c:v>-10527</c:v>
                </c:pt>
                <c:pt idx="22">
                  <c:v>-10966</c:v>
                </c:pt>
                <c:pt idx="23">
                  <c:v>-11744</c:v>
                </c:pt>
                <c:pt idx="24">
                  <c:v>-12314</c:v>
                </c:pt>
                <c:pt idx="25">
                  <c:v>-14014</c:v>
                </c:pt>
                <c:pt idx="26">
                  <c:v>-15266</c:v>
                </c:pt>
                <c:pt idx="27">
                  <c:v>-17521</c:v>
                </c:pt>
                <c:pt idx="28">
                  <c:v>-21832</c:v>
                </c:pt>
                <c:pt idx="29">
                  <c:v>-42677</c:v>
                </c:pt>
              </c:numCache>
            </c:numRef>
          </c:val>
          <c:smooth val="1"/>
          <c:extLst>
            <c:ext xmlns:c16="http://schemas.microsoft.com/office/drawing/2014/chart" uri="{C3380CC4-5D6E-409C-BE32-E72D297353CC}">
              <c16:uniqueId val="{00000000-9B9C-4EB0-B9ED-F1DAC3DE3B62}"/>
            </c:ext>
          </c:extLst>
        </c:ser>
        <c:ser>
          <c:idx val="1"/>
          <c:order val="1"/>
          <c:tx>
            <c:strRef>
              <c:f>'APR 23 Published MOS estimates'!$L$4</c:f>
              <c:strCache>
                <c:ptCount val="1"/>
                <c:pt idx="0">
                  <c:v>Sydney EGP</c:v>
                </c:pt>
              </c:strCache>
            </c:strRef>
          </c:tx>
          <c:spPr>
            <a:ln w="25400">
              <a:solidFill>
                <a:srgbClr val="0000FF"/>
              </a:solidFill>
              <a:prstDash val="solid"/>
            </a:ln>
          </c:spPr>
          <c:marker>
            <c:symbol val="none"/>
          </c:marker>
          <c:val>
            <c:numRef>
              <c:f>'APR 23 Published MOS estimates'!$L$5:$L$35</c:f>
              <c:numCache>
                <c:formatCode>#,##0</c:formatCode>
                <c:ptCount val="31"/>
                <c:pt idx="0">
                  <c:v>9247.0002800000002</c:v>
                </c:pt>
                <c:pt idx="1">
                  <c:v>8205.7275499999996</c:v>
                </c:pt>
                <c:pt idx="2">
                  <c:v>7945.3320400000002</c:v>
                </c:pt>
                <c:pt idx="3">
                  <c:v>7612.2881100000004</c:v>
                </c:pt>
                <c:pt idx="4">
                  <c:v>7398.0199199999997</c:v>
                </c:pt>
                <c:pt idx="5">
                  <c:v>6707.0003900000002</c:v>
                </c:pt>
                <c:pt idx="6">
                  <c:v>5748.8437400000003</c:v>
                </c:pt>
                <c:pt idx="7">
                  <c:v>4921.7852899999998</c:v>
                </c:pt>
                <c:pt idx="8">
                  <c:v>4037.0664099999999</c:v>
                </c:pt>
                <c:pt idx="9">
                  <c:v>3879.3961399999998</c:v>
                </c:pt>
                <c:pt idx="10">
                  <c:v>3719.30375</c:v>
                </c:pt>
                <c:pt idx="11">
                  <c:v>3637.3698800000002</c:v>
                </c:pt>
                <c:pt idx="12">
                  <c:v>3217.0001999999999</c:v>
                </c:pt>
                <c:pt idx="13">
                  <c:v>3046.37408</c:v>
                </c:pt>
                <c:pt idx="14">
                  <c:v>2882.15407</c:v>
                </c:pt>
                <c:pt idx="15">
                  <c:v>2702.1798100000001</c:v>
                </c:pt>
                <c:pt idx="16">
                  <c:v>2597.88636</c:v>
                </c:pt>
                <c:pt idx="17">
                  <c:v>2465.0092399999999</c:v>
                </c:pt>
                <c:pt idx="18">
                  <c:v>2364.9992200000002</c:v>
                </c:pt>
                <c:pt idx="19">
                  <c:v>2153.0029100000002</c:v>
                </c:pt>
                <c:pt idx="20">
                  <c:v>2054.7358100000001</c:v>
                </c:pt>
                <c:pt idx="21">
                  <c:v>1872.30971</c:v>
                </c:pt>
                <c:pt idx="22">
                  <c:v>1683.0001600000001</c:v>
                </c:pt>
                <c:pt idx="23">
                  <c:v>1539.77322</c:v>
                </c:pt>
                <c:pt idx="24">
                  <c:v>1388.4040600000001</c:v>
                </c:pt>
                <c:pt idx="25">
                  <c:v>1045.32431</c:v>
                </c:pt>
                <c:pt idx="26">
                  <c:v>935.78413</c:v>
                </c:pt>
                <c:pt idx="27">
                  <c:v>817.01367000000005</c:v>
                </c:pt>
                <c:pt idx="28">
                  <c:v>396.62651</c:v>
                </c:pt>
                <c:pt idx="29">
                  <c:v>-6070.9989500000001</c:v>
                </c:pt>
              </c:numCache>
            </c:numRef>
          </c:val>
          <c:smooth val="1"/>
          <c:extLst>
            <c:ext xmlns:c16="http://schemas.microsoft.com/office/drawing/2014/chart" uri="{C3380CC4-5D6E-409C-BE32-E72D297353CC}">
              <c16:uniqueId val="{00000001-9B9C-4EB0-B9ED-F1DAC3DE3B62}"/>
            </c:ext>
          </c:extLst>
        </c:ser>
        <c:ser>
          <c:idx val="2"/>
          <c:order val="2"/>
          <c:tx>
            <c:strRef>
              <c:f>'APR 23 Published MOS estimates'!$M$4</c:f>
              <c:strCache>
                <c:ptCount val="1"/>
                <c:pt idx="0">
                  <c:v>Adelaide MAP</c:v>
                </c:pt>
              </c:strCache>
            </c:strRef>
          </c:tx>
          <c:spPr>
            <a:ln w="25400">
              <a:solidFill>
                <a:srgbClr val="FFC322"/>
              </a:solidFill>
              <a:prstDash val="solid"/>
            </a:ln>
          </c:spPr>
          <c:marker>
            <c:symbol val="none"/>
          </c:marker>
          <c:val>
            <c:numRef>
              <c:f>'APR 23 Published MOS estimates'!$M$5:$M$35</c:f>
              <c:numCache>
                <c:formatCode>#,##0</c:formatCode>
                <c:ptCount val="31"/>
                <c:pt idx="0">
                  <c:v>8899</c:v>
                </c:pt>
                <c:pt idx="1">
                  <c:v>5269</c:v>
                </c:pt>
                <c:pt idx="2">
                  <c:v>3638</c:v>
                </c:pt>
                <c:pt idx="3">
                  <c:v>2675</c:v>
                </c:pt>
                <c:pt idx="4">
                  <c:v>2123</c:v>
                </c:pt>
                <c:pt idx="5">
                  <c:v>1895</c:v>
                </c:pt>
                <c:pt idx="6">
                  <c:v>1704</c:v>
                </c:pt>
                <c:pt idx="7">
                  <c:v>1574</c:v>
                </c:pt>
                <c:pt idx="8">
                  <c:v>1113</c:v>
                </c:pt>
                <c:pt idx="9">
                  <c:v>800</c:v>
                </c:pt>
                <c:pt idx="10">
                  <c:v>352</c:v>
                </c:pt>
                <c:pt idx="11">
                  <c:v>55</c:v>
                </c:pt>
                <c:pt idx="12">
                  <c:v>-334</c:v>
                </c:pt>
                <c:pt idx="13">
                  <c:v>-533</c:v>
                </c:pt>
                <c:pt idx="14">
                  <c:v>-868</c:v>
                </c:pt>
                <c:pt idx="15">
                  <c:v>-1074</c:v>
                </c:pt>
                <c:pt idx="16">
                  <c:v>-1452</c:v>
                </c:pt>
                <c:pt idx="17">
                  <c:v>-1672</c:v>
                </c:pt>
                <c:pt idx="18">
                  <c:v>-1835</c:v>
                </c:pt>
                <c:pt idx="19">
                  <c:v>-2032</c:v>
                </c:pt>
                <c:pt idx="20">
                  <c:v>-2156</c:v>
                </c:pt>
                <c:pt idx="21">
                  <c:v>-2461</c:v>
                </c:pt>
                <c:pt idx="22">
                  <c:v>-2879</c:v>
                </c:pt>
                <c:pt idx="23">
                  <c:v>-3065</c:v>
                </c:pt>
                <c:pt idx="24">
                  <c:v>-3690</c:v>
                </c:pt>
                <c:pt idx="25">
                  <c:v>-4203</c:v>
                </c:pt>
                <c:pt idx="26">
                  <c:v>-4866</c:v>
                </c:pt>
                <c:pt idx="27">
                  <c:v>-5850</c:v>
                </c:pt>
                <c:pt idx="28">
                  <c:v>-6758</c:v>
                </c:pt>
                <c:pt idx="29">
                  <c:v>-9873</c:v>
                </c:pt>
              </c:numCache>
            </c:numRef>
          </c:val>
          <c:smooth val="1"/>
          <c:extLst>
            <c:ext xmlns:c16="http://schemas.microsoft.com/office/drawing/2014/chart" uri="{C3380CC4-5D6E-409C-BE32-E72D297353CC}">
              <c16:uniqueId val="{00000002-9B9C-4EB0-B9ED-F1DAC3DE3B62}"/>
            </c:ext>
          </c:extLst>
        </c:ser>
        <c:ser>
          <c:idx val="3"/>
          <c:order val="3"/>
          <c:tx>
            <c:strRef>
              <c:f>'APR 23 Published MOS estimates'!$N$4</c:f>
              <c:strCache>
                <c:ptCount val="1"/>
                <c:pt idx="0">
                  <c:v>Adelaide SEAGas</c:v>
                </c:pt>
              </c:strCache>
            </c:strRef>
          </c:tx>
          <c:spPr>
            <a:ln w="25400">
              <a:solidFill>
                <a:srgbClr val="FF6600"/>
              </a:solidFill>
              <a:prstDash val="solid"/>
            </a:ln>
          </c:spPr>
          <c:marker>
            <c:symbol val="none"/>
          </c:marker>
          <c:val>
            <c:numRef>
              <c:f>'APR 23 Published MOS estimates'!$N$5:$N$35</c:f>
              <c:numCache>
                <c:formatCode>#,##0</c:formatCode>
                <c:ptCount val="31"/>
                <c:pt idx="0">
                  <c:v>462</c:v>
                </c:pt>
                <c:pt idx="1">
                  <c:v>181</c:v>
                </c:pt>
                <c:pt idx="2">
                  <c:v>105</c:v>
                </c:pt>
                <c:pt idx="3">
                  <c:v>82</c:v>
                </c:pt>
                <c:pt idx="4">
                  <c:v>74</c:v>
                </c:pt>
                <c:pt idx="5">
                  <c:v>68</c:v>
                </c:pt>
                <c:pt idx="6">
                  <c:v>64</c:v>
                </c:pt>
                <c:pt idx="7">
                  <c:v>60</c:v>
                </c:pt>
                <c:pt idx="8">
                  <c:v>55</c:v>
                </c:pt>
                <c:pt idx="9">
                  <c:v>51</c:v>
                </c:pt>
                <c:pt idx="10">
                  <c:v>48</c:v>
                </c:pt>
                <c:pt idx="11">
                  <c:v>46</c:v>
                </c:pt>
                <c:pt idx="12">
                  <c:v>42</c:v>
                </c:pt>
                <c:pt idx="13">
                  <c:v>38</c:v>
                </c:pt>
                <c:pt idx="14">
                  <c:v>33</c:v>
                </c:pt>
                <c:pt idx="15">
                  <c:v>26</c:v>
                </c:pt>
                <c:pt idx="16">
                  <c:v>22</c:v>
                </c:pt>
                <c:pt idx="17">
                  <c:v>20</c:v>
                </c:pt>
                <c:pt idx="18">
                  <c:v>12</c:v>
                </c:pt>
                <c:pt idx="19">
                  <c:v>-1</c:v>
                </c:pt>
                <c:pt idx="20">
                  <c:v>-55</c:v>
                </c:pt>
                <c:pt idx="21">
                  <c:v>-127</c:v>
                </c:pt>
                <c:pt idx="22">
                  <c:v>-277</c:v>
                </c:pt>
                <c:pt idx="23">
                  <c:v>-473</c:v>
                </c:pt>
                <c:pt idx="24">
                  <c:v>-833</c:v>
                </c:pt>
                <c:pt idx="25">
                  <c:v>-1280</c:v>
                </c:pt>
                <c:pt idx="26">
                  <c:v>-1532</c:v>
                </c:pt>
                <c:pt idx="27">
                  <c:v>-2914</c:v>
                </c:pt>
                <c:pt idx="28">
                  <c:v>-4146</c:v>
                </c:pt>
                <c:pt idx="29">
                  <c:v>-11075</c:v>
                </c:pt>
              </c:numCache>
            </c:numRef>
          </c:val>
          <c:smooth val="1"/>
          <c:extLst>
            <c:ext xmlns:c16="http://schemas.microsoft.com/office/drawing/2014/chart" uri="{C3380CC4-5D6E-409C-BE32-E72D297353CC}">
              <c16:uniqueId val="{00000003-9B9C-4EB0-B9ED-F1DAC3DE3B62}"/>
            </c:ext>
          </c:extLst>
        </c:ser>
        <c:ser>
          <c:idx val="4"/>
          <c:order val="4"/>
          <c:tx>
            <c:strRef>
              <c:f>'APR 23 Published MOS estimates'!$O$4</c:f>
              <c:strCache>
                <c:ptCount val="1"/>
                <c:pt idx="0">
                  <c:v>Brisbane RBP</c:v>
                </c:pt>
              </c:strCache>
            </c:strRef>
          </c:tx>
          <c:marker>
            <c:symbol val="none"/>
          </c:marker>
          <c:val>
            <c:numRef>
              <c:f>'APR 23 Published MOS estimates'!$O$5:$O$35</c:f>
              <c:numCache>
                <c:formatCode>#,##0</c:formatCode>
                <c:ptCount val="31"/>
                <c:pt idx="0">
                  <c:v>3838</c:v>
                </c:pt>
                <c:pt idx="1">
                  <c:v>2673</c:v>
                </c:pt>
                <c:pt idx="2">
                  <c:v>1898</c:v>
                </c:pt>
                <c:pt idx="3">
                  <c:v>1582</c:v>
                </c:pt>
                <c:pt idx="4">
                  <c:v>1455</c:v>
                </c:pt>
                <c:pt idx="5">
                  <c:v>1250</c:v>
                </c:pt>
                <c:pt idx="6">
                  <c:v>1127</c:v>
                </c:pt>
                <c:pt idx="7">
                  <c:v>938</c:v>
                </c:pt>
                <c:pt idx="8">
                  <c:v>870</c:v>
                </c:pt>
                <c:pt idx="9">
                  <c:v>610</c:v>
                </c:pt>
                <c:pt idx="10">
                  <c:v>439</c:v>
                </c:pt>
                <c:pt idx="11">
                  <c:v>317</c:v>
                </c:pt>
                <c:pt idx="12">
                  <c:v>195</c:v>
                </c:pt>
                <c:pt idx="13">
                  <c:v>83</c:v>
                </c:pt>
                <c:pt idx="14">
                  <c:v>-142</c:v>
                </c:pt>
                <c:pt idx="15">
                  <c:v>-240</c:v>
                </c:pt>
                <c:pt idx="16">
                  <c:v>-439</c:v>
                </c:pt>
                <c:pt idx="17">
                  <c:v>-546</c:v>
                </c:pt>
                <c:pt idx="18">
                  <c:v>-719</c:v>
                </c:pt>
                <c:pt idx="19">
                  <c:v>-908</c:v>
                </c:pt>
                <c:pt idx="20">
                  <c:v>-1181</c:v>
                </c:pt>
                <c:pt idx="21">
                  <c:v>-1537</c:v>
                </c:pt>
                <c:pt idx="22">
                  <c:v>-1616</c:v>
                </c:pt>
                <c:pt idx="23">
                  <c:v>-1821</c:v>
                </c:pt>
                <c:pt idx="24">
                  <c:v>-1971</c:v>
                </c:pt>
                <c:pt idx="25">
                  <c:v>-2292</c:v>
                </c:pt>
                <c:pt idx="26">
                  <c:v>-2970</c:v>
                </c:pt>
                <c:pt idx="27">
                  <c:v>-3552</c:v>
                </c:pt>
                <c:pt idx="28">
                  <c:v>-4185</c:v>
                </c:pt>
                <c:pt idx="29">
                  <c:v>-6786</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'MAY 23 Published MOS estimates'!$C$19</c:f>
              <c:strCache>
                <c:ptCount val="1"/>
                <c:pt idx="0">
                  <c:v>25%</c:v>
                </c:pt>
              </c:strCache>
            </c:strRef>
          </c:tx>
          <c:spPr>
            <a:ln w="28575">
              <a:noFill/>
            </a:ln>
          </c:spPr>
          <c:marker>
            <c:symbol val="none"/>
          </c:marker>
          <c:cat>
            <c:strRef>
              <c:f>'MAY 23 Published MOS estimates'!$D$4:$H$4</c:f>
              <c:strCache>
                <c:ptCount val="5"/>
                <c:pt idx="0">
                  <c:v>Sydney MSP</c:v>
                </c:pt>
                <c:pt idx="1">
                  <c:v>Sydney EGP</c:v>
                </c:pt>
                <c:pt idx="2">
                  <c:v>Adelaide MAP</c:v>
                </c:pt>
                <c:pt idx="3">
                  <c:v>Adelaide SEAGas</c:v>
                </c:pt>
                <c:pt idx="4">
                  <c:v>Brisbane RBP</c:v>
                </c:pt>
              </c:strCache>
            </c:strRef>
          </c:cat>
          <c:val>
            <c:numRef>
              <c:f>'MAY 23 Published MOS estimates'!$D$19:$H$19</c:f>
              <c:numCache>
                <c:formatCode>#,##0</c:formatCode>
                <c:ptCount val="5"/>
                <c:pt idx="0">
                  <c:v>-6262.5</c:v>
                </c:pt>
                <c:pt idx="1">
                  <c:v>4330.1979649999994</c:v>
                </c:pt>
                <c:pt idx="2">
                  <c:v>-1837</c:v>
                </c:pt>
                <c:pt idx="3">
                  <c:v>-256.5</c:v>
                </c:pt>
                <c:pt idx="4">
                  <c:v>-1391</c:v>
                </c:pt>
              </c:numCache>
            </c:numRef>
          </c:val>
          <c:smooth val="0"/>
          <c:extLst>
            <c:ext xmlns:c16="http://schemas.microsoft.com/office/drawing/2014/chart" uri="{C3380CC4-5D6E-409C-BE32-E72D297353CC}">
              <c16:uniqueId val="{00000000-9AC8-4EC1-9FA9-2ABCB7656060}"/>
            </c:ext>
          </c:extLst>
        </c:ser>
        <c:ser>
          <c:idx val="1"/>
          <c:order val="1"/>
          <c:tx>
            <c:strRef>
              <c:f>'MAY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'MAY 23 Published MOS estimates'!$D$4:$H$4</c:f>
              <c:strCache>
                <c:ptCount val="5"/>
                <c:pt idx="0">
                  <c:v>Sydney MSP</c:v>
                </c:pt>
                <c:pt idx="1">
                  <c:v>Sydney EGP</c:v>
                </c:pt>
                <c:pt idx="2">
                  <c:v>Adelaide MAP</c:v>
                </c:pt>
                <c:pt idx="3">
                  <c:v>Adelaide SEAGas</c:v>
                </c:pt>
                <c:pt idx="4">
                  <c:v>Brisbane RBP</c:v>
                </c:pt>
              </c:strCache>
            </c:strRef>
          </c:cat>
          <c:val>
            <c:numRef>
              <c:f>'MAY 23 Published MOS estimates'!$D$20:$H$20</c:f>
              <c:numCache>
                <c:formatCode>#,##0</c:formatCode>
                <c:ptCount val="5"/>
                <c:pt idx="0">
                  <c:v>-11976.5</c:v>
                </c:pt>
                <c:pt idx="1">
                  <c:v>2770.8454849999998</c:v>
                </c:pt>
                <c:pt idx="2">
                  <c:v>-4141</c:v>
                </c:pt>
                <c:pt idx="3">
                  <c:v>-1755</c:v>
                </c:pt>
                <c:pt idx="4">
                  <c:v>-3386</c:v>
                </c:pt>
              </c:numCache>
            </c:numRef>
          </c:val>
          <c:smooth val="0"/>
          <c:extLst>
            <c:ext xmlns:c16="http://schemas.microsoft.com/office/drawing/2014/chart" uri="{C3380CC4-5D6E-409C-BE32-E72D297353CC}">
              <c16:uniqueId val="{00000001-9AC8-4EC1-9FA9-2ABCB7656060}"/>
            </c:ext>
          </c:extLst>
        </c:ser>
        <c:ser>
          <c:idx val="2"/>
          <c:order val="2"/>
          <c:tx>
            <c:strRef>
              <c:f>'MAY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'MAY 23 Published MOS estimates'!$D$4:$H$4</c:f>
              <c:strCache>
                <c:ptCount val="5"/>
                <c:pt idx="0">
                  <c:v>Sydney MSP</c:v>
                </c:pt>
                <c:pt idx="1">
                  <c:v>Sydney EGP</c:v>
                </c:pt>
                <c:pt idx="2">
                  <c:v>Adelaide MAP</c:v>
                </c:pt>
                <c:pt idx="3">
                  <c:v>Adelaide SEAGas</c:v>
                </c:pt>
                <c:pt idx="4">
                  <c:v>Brisbane RBP</c:v>
                </c:pt>
              </c:strCache>
            </c:strRef>
          </c:cat>
          <c:val>
            <c:numRef>
              <c:f>'MAY 23 Published MOS estimates'!$D$21:$H$21</c:f>
              <c:numCache>
                <c:formatCode>#,##0</c:formatCode>
                <c:ptCount val="5"/>
                <c:pt idx="0">
                  <c:v>-32242</c:v>
                </c:pt>
                <c:pt idx="1">
                  <c:v>462.69189999999998</c:v>
                </c:pt>
                <c:pt idx="2">
                  <c:v>-8957</c:v>
                </c:pt>
                <c:pt idx="3">
                  <c:v>-8601</c:v>
                </c:pt>
                <c:pt idx="4">
                  <c:v>-24223</c:v>
                </c:pt>
              </c:numCache>
            </c:numRef>
          </c:val>
          <c:smooth val="0"/>
          <c:extLst>
            <c:ext xmlns:c16="http://schemas.microsoft.com/office/drawing/2014/chart" uri="{C3380CC4-5D6E-409C-BE32-E72D297353CC}">
              <c16:uniqueId val="{00000002-9AC8-4EC1-9FA9-2ABCB7656060}"/>
            </c:ext>
          </c:extLst>
        </c:ser>
        <c:ser>
          <c:idx val="3"/>
          <c:order val="3"/>
          <c:tx>
            <c:strRef>
              <c:f>'MAY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'MAY 23 Published MOS estimates'!$D$4:$H$4</c:f>
              <c:strCache>
                <c:ptCount val="5"/>
                <c:pt idx="0">
                  <c:v>Sydney MSP</c:v>
                </c:pt>
                <c:pt idx="1">
                  <c:v>Sydney EGP</c:v>
                </c:pt>
                <c:pt idx="2">
                  <c:v>Adelaide MAP</c:v>
                </c:pt>
                <c:pt idx="3">
                  <c:v>Adelaide SEAGas</c:v>
                </c:pt>
                <c:pt idx="4">
                  <c:v>Brisbane RBP</c:v>
                </c:pt>
              </c:strCache>
            </c:strRef>
          </c:cat>
          <c:val>
            <c:numRef>
              <c:f>'MAY 23 Published MOS estimates'!$D$22:$H$22</c:f>
              <c:numCache>
                <c:formatCode>#,##0</c:formatCode>
                <c:ptCount val="5"/>
                <c:pt idx="0">
                  <c:v>-800.19354838709683</c:v>
                </c:pt>
                <c:pt idx="1">
                  <c:v>5669.9012212903226</c:v>
                </c:pt>
                <c:pt idx="2">
                  <c:v>822.25806451612902</c:v>
                </c:pt>
                <c:pt idx="3">
                  <c:v>-462.09677419354841</c:v>
                </c:pt>
                <c:pt idx="4">
                  <c:v>-663.0322580645161</c:v>
                </c:pt>
              </c:numCache>
            </c:numRef>
          </c:val>
          <c:smooth val="0"/>
          <c:extLst>
            <c:ext xmlns:c16="http://schemas.microsoft.com/office/drawing/2014/chart" uri="{C3380CC4-5D6E-409C-BE32-E72D297353CC}">
              <c16:uniqueId val="{00000003-9AC8-4EC1-9FA9-2ABCB7656060}"/>
            </c:ext>
          </c:extLst>
        </c:ser>
        <c:ser>
          <c:idx val="4"/>
          <c:order val="4"/>
          <c:tx>
            <c:strRef>
              <c:f>'MAY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'MAY 23 Published MOS estimates'!$D$4:$H$4</c:f>
              <c:strCache>
                <c:ptCount val="5"/>
                <c:pt idx="0">
                  <c:v>Sydney MSP</c:v>
                </c:pt>
                <c:pt idx="1">
                  <c:v>Sydney EGP</c:v>
                </c:pt>
                <c:pt idx="2">
                  <c:v>Adelaide MAP</c:v>
                </c:pt>
                <c:pt idx="3">
                  <c:v>Adelaide SEAGas</c:v>
                </c:pt>
                <c:pt idx="4">
                  <c:v>Brisbane RBP</c:v>
                </c:pt>
              </c:strCache>
            </c:strRef>
          </c:cat>
          <c:val>
            <c:numRef>
              <c:f>'MAY 23 Published MOS estimates'!$D$26:$H$26</c:f>
              <c:numCache>
                <c:formatCode>#,##0</c:formatCode>
                <c:ptCount val="5"/>
                <c:pt idx="0">
                  <c:v>-1576</c:v>
                </c:pt>
                <c:pt idx="1">
                  <c:v>5278.4355299999997</c:v>
                </c:pt>
                <c:pt idx="2">
                  <c:v>487</c:v>
                </c:pt>
                <c:pt idx="3">
                  <c:v>33</c:v>
                </c:pt>
                <c:pt idx="4">
                  <c:v>-29</c:v>
                </c:pt>
              </c:numCache>
            </c:numRef>
          </c:val>
          <c:smooth val="0"/>
          <c:extLst>
            <c:ext xmlns:c16="http://schemas.microsoft.com/office/drawing/2014/chart" uri="{C3380CC4-5D6E-409C-BE32-E72D297353CC}">
              <c16:uniqueId val="{00000004-9AC8-4EC1-9FA9-2ABCB7656060}"/>
            </c:ext>
          </c:extLst>
        </c:ser>
        <c:ser>
          <c:idx val="5"/>
          <c:order val="5"/>
          <c:tx>
            <c:strRef>
              <c:f>'MAY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'MAY 23 Published MOS estimates'!$D$4:$H$4</c:f>
              <c:strCache>
                <c:ptCount val="5"/>
                <c:pt idx="0">
                  <c:v>Sydney MSP</c:v>
                </c:pt>
                <c:pt idx="1">
                  <c:v>Sydney EGP</c:v>
                </c:pt>
                <c:pt idx="2">
                  <c:v>Adelaide MAP</c:v>
                </c:pt>
                <c:pt idx="3">
                  <c:v>Adelaide SEAGas</c:v>
                </c:pt>
                <c:pt idx="4">
                  <c:v>Brisbane RBP</c:v>
                </c:pt>
              </c:strCache>
            </c:strRef>
          </c:cat>
          <c:val>
            <c:numRef>
              <c:f>'MAY 23 Published MOS estimates'!$D$15:$H$15</c:f>
              <c:numCache>
                <c:formatCode>#,##0</c:formatCode>
                <c:ptCount val="5"/>
                <c:pt idx="0">
                  <c:v>32498</c:v>
                </c:pt>
                <c:pt idx="1">
                  <c:v>16395.000199999999</c:v>
                </c:pt>
                <c:pt idx="2">
                  <c:v>15784</c:v>
                </c:pt>
                <c:pt idx="3">
                  <c:v>265</c:v>
                </c:pt>
                <c:pt idx="4">
                  <c:v>4824</c:v>
                </c:pt>
              </c:numCache>
            </c:numRef>
          </c:val>
          <c:smooth val="0"/>
          <c:extLst>
            <c:ext xmlns:c16="http://schemas.microsoft.com/office/drawing/2014/chart" uri="{C3380CC4-5D6E-409C-BE32-E72D297353CC}">
              <c16:uniqueId val="{00000005-9AC8-4EC1-9FA9-2ABCB7656060}"/>
            </c:ext>
          </c:extLst>
        </c:ser>
        <c:ser>
          <c:idx val="10"/>
          <c:order val="6"/>
          <c:tx>
            <c:strRef>
              <c:f>'MAY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'MAY 23 Published MOS estimates'!$D$4:$H$4</c:f>
              <c:strCache>
                <c:ptCount val="5"/>
                <c:pt idx="0">
                  <c:v>Sydney MSP</c:v>
                </c:pt>
                <c:pt idx="1">
                  <c:v>Sydney EGP</c:v>
                </c:pt>
                <c:pt idx="2">
                  <c:v>Adelaide MAP</c:v>
                </c:pt>
                <c:pt idx="3">
                  <c:v>Adelaide SEAGas</c:v>
                </c:pt>
                <c:pt idx="4">
                  <c:v>Brisbane RBP</c:v>
                </c:pt>
              </c:strCache>
            </c:strRef>
          </c:cat>
          <c:val>
            <c:numRef>
              <c:f>'MAY 23 Published MOS estimates'!$D$16:$H$16</c:f>
              <c:numCache>
                <c:formatCode>#,##0</c:formatCode>
                <c:ptCount val="5"/>
                <c:pt idx="0">
                  <c:v>17978.5</c:v>
                </c:pt>
                <c:pt idx="1">
                  <c:v>8718.6554350000006</c:v>
                </c:pt>
                <c:pt idx="2">
                  <c:v>7105</c:v>
                </c:pt>
                <c:pt idx="3">
                  <c:v>109</c:v>
                </c:pt>
                <c:pt idx="4">
                  <c:v>3085</c:v>
                </c:pt>
              </c:numCache>
            </c:numRef>
          </c:val>
          <c:smooth val="0"/>
          <c:extLst>
            <c:ext xmlns:c16="http://schemas.microsoft.com/office/drawing/2014/chart" uri="{C3380CC4-5D6E-409C-BE32-E72D297353CC}">
              <c16:uniqueId val="{00000006-9AC8-4EC1-9FA9-2ABCB7656060}"/>
            </c:ext>
          </c:extLst>
        </c:ser>
        <c:ser>
          <c:idx val="11"/>
          <c:order val="7"/>
          <c:tx>
            <c:strRef>
              <c:f>'MAY 23 Published MOS estimates'!$C$17</c:f>
              <c:strCache>
                <c:ptCount val="1"/>
                <c:pt idx="0">
                  <c:v>75%</c:v>
                </c:pt>
              </c:strCache>
            </c:strRef>
          </c:tx>
          <c:spPr>
            <a:ln w="28575">
              <a:noFill/>
            </a:ln>
          </c:spPr>
          <c:marker>
            <c:symbol val="none"/>
          </c:marker>
          <c:cat>
            <c:strRef>
              <c:f>'MAY 23 Published MOS estimates'!$D$4:$H$4</c:f>
              <c:strCache>
                <c:ptCount val="5"/>
                <c:pt idx="0">
                  <c:v>Sydney MSP</c:v>
                </c:pt>
                <c:pt idx="1">
                  <c:v>Sydney EGP</c:v>
                </c:pt>
                <c:pt idx="2">
                  <c:v>Adelaide MAP</c:v>
                </c:pt>
                <c:pt idx="3">
                  <c:v>Adelaide SEAGas</c:v>
                </c:pt>
                <c:pt idx="4">
                  <c:v>Brisbane RBP</c:v>
                </c:pt>
              </c:strCache>
            </c:strRef>
          </c:cat>
          <c:val>
            <c:numRef>
              <c:f>'MAY 23 Published MOS estimates'!$D$17:$H$17</c:f>
              <c:numCache>
                <c:formatCode>#,##0</c:formatCode>
                <c:ptCount val="5"/>
                <c:pt idx="0">
                  <c:v>3483.5</c:v>
                </c:pt>
                <c:pt idx="1">
                  <c:v>6653.11744</c:v>
                </c:pt>
                <c:pt idx="2">
                  <c:v>2636.5</c:v>
                </c:pt>
                <c:pt idx="3">
                  <c:v>52.5</c:v>
                </c:pt>
                <c:pt idx="4">
                  <c:v>1362</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'MAY 23 Published MOS estimates'!$K$4</c:f>
              <c:strCache>
                <c:ptCount val="1"/>
                <c:pt idx="0">
                  <c:v>Sydney MSP</c:v>
                </c:pt>
              </c:strCache>
            </c:strRef>
          </c:tx>
          <c:spPr>
            <a:ln w="25400">
              <a:solidFill>
                <a:srgbClr val="00FFFF"/>
              </a:solidFill>
              <a:prstDash val="solid"/>
            </a:ln>
          </c:spPr>
          <c:marker>
            <c:symbol val="none"/>
          </c:marker>
          <c:val>
            <c:numRef>
              <c:f>'MAY 23 Published MOS estimates'!$K$5:$K$35</c:f>
              <c:numCache>
                <c:formatCode>#,##0</c:formatCode>
                <c:ptCount val="31"/>
                <c:pt idx="0">
                  <c:v>32498</c:v>
                </c:pt>
                <c:pt idx="1">
                  <c:v>22308</c:v>
                </c:pt>
                <c:pt idx="2">
                  <c:v>13649</c:v>
                </c:pt>
                <c:pt idx="3">
                  <c:v>10070</c:v>
                </c:pt>
                <c:pt idx="4">
                  <c:v>6314</c:v>
                </c:pt>
                <c:pt idx="5">
                  <c:v>5676</c:v>
                </c:pt>
                <c:pt idx="6">
                  <c:v>4601</c:v>
                </c:pt>
                <c:pt idx="7">
                  <c:v>3974</c:v>
                </c:pt>
                <c:pt idx="8">
                  <c:v>2993</c:v>
                </c:pt>
                <c:pt idx="9">
                  <c:v>2149</c:v>
                </c:pt>
                <c:pt idx="10">
                  <c:v>1419</c:v>
                </c:pt>
                <c:pt idx="11">
                  <c:v>1130</c:v>
                </c:pt>
                <c:pt idx="12">
                  <c:v>365</c:v>
                </c:pt>
                <c:pt idx="13">
                  <c:v>-219</c:v>
                </c:pt>
                <c:pt idx="14">
                  <c:v>-1093</c:v>
                </c:pt>
                <c:pt idx="15">
                  <c:v>-1576</c:v>
                </c:pt>
                <c:pt idx="16">
                  <c:v>-1938</c:v>
                </c:pt>
                <c:pt idx="17">
                  <c:v>-2496</c:v>
                </c:pt>
                <c:pt idx="18">
                  <c:v>-3387</c:v>
                </c:pt>
                <c:pt idx="19">
                  <c:v>-3911</c:v>
                </c:pt>
                <c:pt idx="20">
                  <c:v>-4621</c:v>
                </c:pt>
                <c:pt idx="21">
                  <c:v>-5411</c:v>
                </c:pt>
                <c:pt idx="22">
                  <c:v>-5639</c:v>
                </c:pt>
                <c:pt idx="23">
                  <c:v>-6886</c:v>
                </c:pt>
                <c:pt idx="24">
                  <c:v>-8151</c:v>
                </c:pt>
                <c:pt idx="25">
                  <c:v>-8877</c:v>
                </c:pt>
                <c:pt idx="26">
                  <c:v>-10431</c:v>
                </c:pt>
                <c:pt idx="27">
                  <c:v>-11121</c:v>
                </c:pt>
                <c:pt idx="28">
                  <c:v>-11697</c:v>
                </c:pt>
                <c:pt idx="29">
                  <c:v>-12256</c:v>
                </c:pt>
                <c:pt idx="30">
                  <c:v>-32242</c:v>
                </c:pt>
              </c:numCache>
            </c:numRef>
          </c:val>
          <c:smooth val="1"/>
          <c:extLst>
            <c:ext xmlns:c16="http://schemas.microsoft.com/office/drawing/2014/chart" uri="{C3380CC4-5D6E-409C-BE32-E72D297353CC}">
              <c16:uniqueId val="{00000000-CDB6-4FC8-BF53-AE743684EB0D}"/>
            </c:ext>
          </c:extLst>
        </c:ser>
        <c:ser>
          <c:idx val="1"/>
          <c:order val="1"/>
          <c:tx>
            <c:strRef>
              <c:f>'MAY 23 Published MOS estimates'!$L$4</c:f>
              <c:strCache>
                <c:ptCount val="1"/>
                <c:pt idx="0">
                  <c:v>Sydney EGP</c:v>
                </c:pt>
              </c:strCache>
            </c:strRef>
          </c:tx>
          <c:spPr>
            <a:ln w="25400">
              <a:solidFill>
                <a:srgbClr val="0000FF"/>
              </a:solidFill>
              <a:prstDash val="solid"/>
            </a:ln>
          </c:spPr>
          <c:marker>
            <c:symbol val="none"/>
          </c:marker>
          <c:val>
            <c:numRef>
              <c:f>'MAY 23 Published MOS estimates'!$L$5:$L$35</c:f>
              <c:numCache>
                <c:formatCode>#,##0</c:formatCode>
                <c:ptCount val="31"/>
                <c:pt idx="0">
                  <c:v>16395.000199999999</c:v>
                </c:pt>
                <c:pt idx="1">
                  <c:v>9046.3806800000002</c:v>
                </c:pt>
                <c:pt idx="2">
                  <c:v>8390.9301899999991</c:v>
                </c:pt>
                <c:pt idx="3">
                  <c:v>7966.9999600000001</c:v>
                </c:pt>
                <c:pt idx="4">
                  <c:v>7784.3021399999998</c:v>
                </c:pt>
                <c:pt idx="5">
                  <c:v>7620.5667899999999</c:v>
                </c:pt>
                <c:pt idx="6">
                  <c:v>6965.9512000000004</c:v>
                </c:pt>
                <c:pt idx="7">
                  <c:v>6834.9998800000003</c:v>
                </c:pt>
                <c:pt idx="8">
                  <c:v>6471.2349999999997</c:v>
                </c:pt>
                <c:pt idx="9">
                  <c:v>6373.0002400000003</c:v>
                </c:pt>
                <c:pt idx="10">
                  <c:v>6208.1758799999998</c:v>
                </c:pt>
                <c:pt idx="11">
                  <c:v>6072.7718999999997</c:v>
                </c:pt>
                <c:pt idx="12">
                  <c:v>5773.0337799999998</c:v>
                </c:pt>
                <c:pt idx="13">
                  <c:v>5654.00036</c:v>
                </c:pt>
                <c:pt idx="14">
                  <c:v>5474.5698300000004</c:v>
                </c:pt>
                <c:pt idx="15">
                  <c:v>5278.4355299999997</c:v>
                </c:pt>
                <c:pt idx="16">
                  <c:v>5024.0957200000003</c:v>
                </c:pt>
                <c:pt idx="17">
                  <c:v>4944.2309299999997</c:v>
                </c:pt>
                <c:pt idx="18">
                  <c:v>4780.3815000000004</c:v>
                </c:pt>
                <c:pt idx="19">
                  <c:v>4710.3285100000003</c:v>
                </c:pt>
                <c:pt idx="20">
                  <c:v>4650.7820400000001</c:v>
                </c:pt>
                <c:pt idx="21">
                  <c:v>4490.2142199999998</c:v>
                </c:pt>
                <c:pt idx="22">
                  <c:v>4377.2638399999996</c:v>
                </c:pt>
                <c:pt idx="23">
                  <c:v>4283.1320900000001</c:v>
                </c:pt>
                <c:pt idx="24">
                  <c:v>4005.9998399999999</c:v>
                </c:pt>
                <c:pt idx="25">
                  <c:v>3749.0003299999998</c:v>
                </c:pt>
                <c:pt idx="26">
                  <c:v>3277.9534899999999</c:v>
                </c:pt>
                <c:pt idx="27">
                  <c:v>3158.8189200000002</c:v>
                </c:pt>
                <c:pt idx="28">
                  <c:v>2892.36438</c:v>
                </c:pt>
                <c:pt idx="29">
                  <c:v>2649.3265900000001</c:v>
                </c:pt>
                <c:pt idx="30">
                  <c:v>462.69189999999998</c:v>
                </c:pt>
              </c:numCache>
            </c:numRef>
          </c:val>
          <c:smooth val="1"/>
          <c:extLst>
            <c:ext xmlns:c16="http://schemas.microsoft.com/office/drawing/2014/chart" uri="{C3380CC4-5D6E-409C-BE32-E72D297353CC}">
              <c16:uniqueId val="{00000001-CDB6-4FC8-BF53-AE743684EB0D}"/>
            </c:ext>
          </c:extLst>
        </c:ser>
        <c:ser>
          <c:idx val="2"/>
          <c:order val="2"/>
          <c:tx>
            <c:strRef>
              <c:f>'MAY 23 Published MOS estimates'!$M$4</c:f>
              <c:strCache>
                <c:ptCount val="1"/>
                <c:pt idx="0">
                  <c:v>Adelaide MAP</c:v>
                </c:pt>
              </c:strCache>
            </c:strRef>
          </c:tx>
          <c:spPr>
            <a:ln w="25400">
              <a:solidFill>
                <a:srgbClr val="FFC322"/>
              </a:solidFill>
              <a:prstDash val="solid"/>
            </a:ln>
          </c:spPr>
          <c:marker>
            <c:symbol val="none"/>
          </c:marker>
          <c:val>
            <c:numRef>
              <c:f>'MAY 23 Published MOS estimates'!$M$5:$M$35</c:f>
              <c:numCache>
                <c:formatCode>#,##0</c:formatCode>
                <c:ptCount val="31"/>
                <c:pt idx="0">
                  <c:v>15784</c:v>
                </c:pt>
                <c:pt idx="1">
                  <c:v>8805</c:v>
                </c:pt>
                <c:pt idx="2">
                  <c:v>5405</c:v>
                </c:pt>
                <c:pt idx="3">
                  <c:v>4701</c:v>
                </c:pt>
                <c:pt idx="4">
                  <c:v>4124</c:v>
                </c:pt>
                <c:pt idx="5">
                  <c:v>3972</c:v>
                </c:pt>
                <c:pt idx="6">
                  <c:v>3485</c:v>
                </c:pt>
                <c:pt idx="7">
                  <c:v>2875</c:v>
                </c:pt>
                <c:pt idx="8">
                  <c:v>2398</c:v>
                </c:pt>
                <c:pt idx="9">
                  <c:v>2070</c:v>
                </c:pt>
                <c:pt idx="10">
                  <c:v>1932</c:v>
                </c:pt>
                <c:pt idx="11">
                  <c:v>1696</c:v>
                </c:pt>
                <c:pt idx="12">
                  <c:v>1505</c:v>
                </c:pt>
                <c:pt idx="13">
                  <c:v>1148</c:v>
                </c:pt>
                <c:pt idx="14">
                  <c:v>793</c:v>
                </c:pt>
                <c:pt idx="15">
                  <c:v>487</c:v>
                </c:pt>
                <c:pt idx="16">
                  <c:v>222</c:v>
                </c:pt>
                <c:pt idx="17">
                  <c:v>-119</c:v>
                </c:pt>
                <c:pt idx="18">
                  <c:v>-490</c:v>
                </c:pt>
                <c:pt idx="19">
                  <c:v>-620</c:v>
                </c:pt>
                <c:pt idx="20">
                  <c:v>-1225</c:v>
                </c:pt>
                <c:pt idx="21">
                  <c:v>-1411</c:v>
                </c:pt>
                <c:pt idx="22">
                  <c:v>-1643</c:v>
                </c:pt>
                <c:pt idx="23">
                  <c:v>-2031</c:v>
                </c:pt>
                <c:pt idx="24">
                  <c:v>-2270</c:v>
                </c:pt>
                <c:pt idx="25">
                  <c:v>-2536</c:v>
                </c:pt>
                <c:pt idx="26">
                  <c:v>-2875</c:v>
                </c:pt>
                <c:pt idx="27">
                  <c:v>-3453</c:v>
                </c:pt>
                <c:pt idx="28">
                  <c:v>-3738</c:v>
                </c:pt>
                <c:pt idx="29">
                  <c:v>-4544</c:v>
                </c:pt>
                <c:pt idx="30">
                  <c:v>-8957</c:v>
                </c:pt>
              </c:numCache>
            </c:numRef>
          </c:val>
          <c:smooth val="1"/>
          <c:extLst>
            <c:ext xmlns:c16="http://schemas.microsoft.com/office/drawing/2014/chart" uri="{C3380CC4-5D6E-409C-BE32-E72D297353CC}">
              <c16:uniqueId val="{00000002-CDB6-4FC8-BF53-AE743684EB0D}"/>
            </c:ext>
          </c:extLst>
        </c:ser>
        <c:ser>
          <c:idx val="3"/>
          <c:order val="3"/>
          <c:tx>
            <c:strRef>
              <c:f>'MAY 23 Published MOS estimates'!$N$4</c:f>
              <c:strCache>
                <c:ptCount val="1"/>
                <c:pt idx="0">
                  <c:v>Adelaide SEAGas</c:v>
                </c:pt>
              </c:strCache>
            </c:strRef>
          </c:tx>
          <c:spPr>
            <a:ln w="25400">
              <a:solidFill>
                <a:srgbClr val="FF6600"/>
              </a:solidFill>
              <a:prstDash val="solid"/>
            </a:ln>
          </c:spPr>
          <c:marker>
            <c:symbol val="none"/>
          </c:marker>
          <c:val>
            <c:numRef>
              <c:f>'MAY 23 Published MOS estimates'!$N$5:$N$35</c:f>
              <c:numCache>
                <c:formatCode>#,##0</c:formatCode>
                <c:ptCount val="31"/>
                <c:pt idx="0">
                  <c:v>265</c:v>
                </c:pt>
                <c:pt idx="1">
                  <c:v>121</c:v>
                </c:pt>
                <c:pt idx="2">
                  <c:v>97</c:v>
                </c:pt>
                <c:pt idx="3">
                  <c:v>81</c:v>
                </c:pt>
                <c:pt idx="4">
                  <c:v>74</c:v>
                </c:pt>
                <c:pt idx="5">
                  <c:v>67</c:v>
                </c:pt>
                <c:pt idx="6">
                  <c:v>62</c:v>
                </c:pt>
                <c:pt idx="7">
                  <c:v>54</c:v>
                </c:pt>
                <c:pt idx="8">
                  <c:v>51</c:v>
                </c:pt>
                <c:pt idx="9">
                  <c:v>47</c:v>
                </c:pt>
                <c:pt idx="10">
                  <c:v>45</c:v>
                </c:pt>
                <c:pt idx="11">
                  <c:v>44</c:v>
                </c:pt>
                <c:pt idx="12">
                  <c:v>41</c:v>
                </c:pt>
                <c:pt idx="13">
                  <c:v>39</c:v>
                </c:pt>
                <c:pt idx="14">
                  <c:v>37</c:v>
                </c:pt>
                <c:pt idx="15">
                  <c:v>33</c:v>
                </c:pt>
                <c:pt idx="16">
                  <c:v>27</c:v>
                </c:pt>
                <c:pt idx="17">
                  <c:v>23</c:v>
                </c:pt>
                <c:pt idx="18">
                  <c:v>10</c:v>
                </c:pt>
                <c:pt idx="19">
                  <c:v>-26</c:v>
                </c:pt>
                <c:pt idx="20">
                  <c:v>-56</c:v>
                </c:pt>
                <c:pt idx="21">
                  <c:v>-165</c:v>
                </c:pt>
                <c:pt idx="22">
                  <c:v>-190</c:v>
                </c:pt>
                <c:pt idx="23">
                  <c:v>-323</c:v>
                </c:pt>
                <c:pt idx="24">
                  <c:v>-416</c:v>
                </c:pt>
                <c:pt idx="25">
                  <c:v>-552</c:v>
                </c:pt>
                <c:pt idx="26">
                  <c:v>-771</c:v>
                </c:pt>
                <c:pt idx="27">
                  <c:v>-933</c:v>
                </c:pt>
                <c:pt idx="28">
                  <c:v>-1080</c:v>
                </c:pt>
                <c:pt idx="29">
                  <c:v>-2430</c:v>
                </c:pt>
                <c:pt idx="30">
                  <c:v>-8601</c:v>
                </c:pt>
              </c:numCache>
            </c:numRef>
          </c:val>
          <c:smooth val="1"/>
          <c:extLst>
            <c:ext xmlns:c16="http://schemas.microsoft.com/office/drawing/2014/chart" uri="{C3380CC4-5D6E-409C-BE32-E72D297353CC}">
              <c16:uniqueId val="{00000003-CDB6-4FC8-BF53-AE743684EB0D}"/>
            </c:ext>
          </c:extLst>
        </c:ser>
        <c:ser>
          <c:idx val="4"/>
          <c:order val="4"/>
          <c:tx>
            <c:strRef>
              <c:f>'MAY 23 Published MOS estimates'!$O$4</c:f>
              <c:strCache>
                <c:ptCount val="1"/>
                <c:pt idx="0">
                  <c:v>Brisbane RBP</c:v>
                </c:pt>
              </c:strCache>
            </c:strRef>
          </c:tx>
          <c:marker>
            <c:symbol val="none"/>
          </c:marker>
          <c:val>
            <c:numRef>
              <c:f>'MAY 23 Published MOS estimates'!$O$5:$O$35</c:f>
              <c:numCache>
                <c:formatCode>#,##0</c:formatCode>
                <c:ptCount val="31"/>
                <c:pt idx="0">
                  <c:v>4824</c:v>
                </c:pt>
                <c:pt idx="1">
                  <c:v>3508</c:v>
                </c:pt>
                <c:pt idx="2">
                  <c:v>2662</c:v>
                </c:pt>
                <c:pt idx="3">
                  <c:v>2180</c:v>
                </c:pt>
                <c:pt idx="4">
                  <c:v>1983</c:v>
                </c:pt>
                <c:pt idx="5">
                  <c:v>1838</c:v>
                </c:pt>
                <c:pt idx="6">
                  <c:v>1586</c:v>
                </c:pt>
                <c:pt idx="7">
                  <c:v>1444</c:v>
                </c:pt>
                <c:pt idx="8">
                  <c:v>1280</c:v>
                </c:pt>
                <c:pt idx="9">
                  <c:v>1073</c:v>
                </c:pt>
                <c:pt idx="10">
                  <c:v>856</c:v>
                </c:pt>
                <c:pt idx="11">
                  <c:v>775</c:v>
                </c:pt>
                <c:pt idx="12">
                  <c:v>600</c:v>
                </c:pt>
                <c:pt idx="13">
                  <c:v>478</c:v>
                </c:pt>
                <c:pt idx="14">
                  <c:v>81</c:v>
                </c:pt>
                <c:pt idx="15">
                  <c:v>-29</c:v>
                </c:pt>
                <c:pt idx="16">
                  <c:v>-207</c:v>
                </c:pt>
                <c:pt idx="17">
                  <c:v>-409</c:v>
                </c:pt>
                <c:pt idx="18">
                  <c:v>-588</c:v>
                </c:pt>
                <c:pt idx="19">
                  <c:v>-655</c:v>
                </c:pt>
                <c:pt idx="20">
                  <c:v>-987</c:v>
                </c:pt>
                <c:pt idx="21">
                  <c:v>-1089</c:v>
                </c:pt>
                <c:pt idx="22">
                  <c:v>-1303</c:v>
                </c:pt>
                <c:pt idx="23">
                  <c:v>-1479</c:v>
                </c:pt>
                <c:pt idx="24">
                  <c:v>-1751</c:v>
                </c:pt>
                <c:pt idx="25">
                  <c:v>-1869</c:v>
                </c:pt>
                <c:pt idx="26">
                  <c:v>-2038</c:v>
                </c:pt>
                <c:pt idx="27">
                  <c:v>-2323</c:v>
                </c:pt>
                <c:pt idx="28">
                  <c:v>-2744</c:v>
                </c:pt>
                <c:pt idx="29">
                  <c:v>-4028</c:v>
                </c:pt>
                <c:pt idx="30">
                  <c:v>-24223</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March 2023, April 2023 and May 2023.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March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April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May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2.75" zeroHeight="1" x14ac:dyDescent="0.2"/>
  <cols>
    <col min="1" max="10" width="9.140625" customWidth="1"/>
    <col min="11" max="16384" width="9.1406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23" zoomScale="90" zoomScaleNormal="90" workbookViewId="0">
      <selection activeCell="A65" sqref="A65:XFD1048576"/>
    </sheetView>
  </sheetViews>
  <sheetFormatPr defaultColWidth="0" defaultRowHeight="12.75" zeroHeight="1" x14ac:dyDescent="0.2"/>
  <cols>
    <col min="1" max="10" width="9.140625" customWidth="1"/>
    <col min="11" max="16384" width="9.1406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6"/>
  <sheetViews>
    <sheetView tabSelected="1" zoomScale="85" zoomScaleNormal="85" workbookViewId="0">
      <selection activeCell="E20" sqref="E20"/>
    </sheetView>
  </sheetViews>
  <sheetFormatPr defaultColWidth="9.140625" defaultRowHeight="12" x14ac:dyDescent="0.2"/>
  <cols>
    <col min="1" max="1" width="2.42578125" style="1" customWidth="1"/>
    <col min="2" max="2" width="2.5703125" style="1" customWidth="1"/>
    <col min="3" max="3" width="14.5703125" style="1" customWidth="1"/>
    <col min="4" max="4" width="11" style="1" bestFit="1" customWidth="1"/>
    <col min="5" max="5" width="10.85546875" style="1" bestFit="1" customWidth="1"/>
    <col min="6" max="6" width="12.140625" style="1" bestFit="1" customWidth="1"/>
    <col min="7" max="7" width="15.140625" style="1" bestFit="1" customWidth="1"/>
    <col min="8" max="8" width="12.140625" style="1" bestFit="1" customWidth="1"/>
    <col min="9" max="9" width="4.140625" style="1" customWidth="1"/>
    <col min="10" max="15" width="8.7109375" style="1" customWidth="1"/>
    <col min="16" max="16" width="2.5703125" style="1" customWidth="1"/>
    <col min="17" max="17" width="18.28515625" style="1" customWidth="1"/>
    <col min="18" max="22" width="9.140625" style="1"/>
    <col min="23" max="23" width="3.5703125" style="1" customWidth="1"/>
    <col min="24" max="24" width="15.85546875" style="14" bestFit="1" customWidth="1"/>
    <col min="25" max="26" width="6.5703125" style="14" bestFit="1" customWidth="1"/>
    <col min="27" max="27" width="7.85546875" style="14" bestFit="1" customWidth="1"/>
    <col min="28" max="28" width="8" style="14" bestFit="1" customWidth="1"/>
    <col min="29" max="16384" width="9.140625" style="1"/>
  </cols>
  <sheetData>
    <row r="2" spans="2:31" x14ac:dyDescent="0.2">
      <c r="C2" s="64" t="s">
        <v>22</v>
      </c>
      <c r="D2" s="64"/>
      <c r="E2" s="64"/>
      <c r="F2" s="64"/>
      <c r="G2" s="64"/>
      <c r="H2" s="64"/>
    </row>
    <row r="3" spans="2:31" ht="29.25" customHeight="1" x14ac:dyDescent="0.2">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24" x14ac:dyDescent="0.2">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2.75" x14ac:dyDescent="0.2">
      <c r="C5" s="40" t="s">
        <v>12</v>
      </c>
      <c r="D5" s="39">
        <f>MAX(0,K5:K35)</f>
        <v>14458</v>
      </c>
      <c r="E5" s="39">
        <f>MAX(0,L5:L35)</f>
        <v>17569.99987</v>
      </c>
      <c r="F5" s="39">
        <f>MAX(0,M5:M35)</f>
        <v>6724</v>
      </c>
      <c r="G5" s="39">
        <f>MAX(0,N5:N35)</f>
        <v>526</v>
      </c>
      <c r="H5" s="39">
        <f>MAX(0,O5:O35)</f>
        <v>7261</v>
      </c>
      <c r="I5" s="1">
        <v>1</v>
      </c>
      <c r="J5" s="42">
        <v>1</v>
      </c>
      <c r="K5" s="18">
        <v>14458</v>
      </c>
      <c r="L5" s="18">
        <v>17569.99987</v>
      </c>
      <c r="M5" s="18">
        <v>6724</v>
      </c>
      <c r="N5" s="18">
        <v>526</v>
      </c>
      <c r="O5" s="33">
        <v>7261</v>
      </c>
      <c r="AC5"/>
      <c r="AD5" s="2"/>
      <c r="AE5" s="6"/>
    </row>
    <row r="6" spans="2:31" ht="12.75" x14ac:dyDescent="0.2">
      <c r="B6" s="41"/>
      <c r="C6" s="40" t="s">
        <v>13</v>
      </c>
      <c r="D6" s="39">
        <f>MAX(0,-MIN(K5:K35))</f>
        <v>26005</v>
      </c>
      <c r="E6" s="39">
        <f>MAX(0,-MIN(L5:L35))</f>
        <v>0</v>
      </c>
      <c r="F6" s="39">
        <f>MAX(0,-MIN(M5:M35))</f>
        <v>5040</v>
      </c>
      <c r="G6" s="39">
        <f>MAX(0,-MIN(N5:N35))</f>
        <v>6079</v>
      </c>
      <c r="H6" s="39">
        <f>MAX(0,-MIN(O5:O35))</f>
        <v>7177</v>
      </c>
      <c r="I6" s="1">
        <v>2</v>
      </c>
      <c r="J6" s="43">
        <v>1</v>
      </c>
      <c r="K6" s="18">
        <v>9477</v>
      </c>
      <c r="L6" s="18">
        <v>11840.434509999999</v>
      </c>
      <c r="M6" s="18">
        <v>4073</v>
      </c>
      <c r="N6" s="18">
        <v>116</v>
      </c>
      <c r="O6" s="35">
        <v>3330</v>
      </c>
      <c r="AC6"/>
      <c r="AD6" s="2"/>
    </row>
    <row r="7" spans="2:31" ht="12.75" x14ac:dyDescent="0.2">
      <c r="I7" s="1">
        <v>3</v>
      </c>
      <c r="J7" s="43">
        <v>1</v>
      </c>
      <c r="K7" s="18">
        <v>7386</v>
      </c>
      <c r="L7" s="18">
        <v>8039.5972300000003</v>
      </c>
      <c r="M7" s="18">
        <v>3533</v>
      </c>
      <c r="N7" s="18">
        <v>81</v>
      </c>
      <c r="O7" s="35">
        <v>2297</v>
      </c>
      <c r="W7" s="5"/>
      <c r="AC7"/>
      <c r="AD7" s="2"/>
    </row>
    <row r="8" spans="2:31" ht="12.75" x14ac:dyDescent="0.2">
      <c r="I8" s="1">
        <v>4</v>
      </c>
      <c r="J8" s="43">
        <v>1</v>
      </c>
      <c r="K8" s="18">
        <v>5740</v>
      </c>
      <c r="L8" s="18">
        <v>6948.0351300000002</v>
      </c>
      <c r="M8" s="18">
        <v>2948</v>
      </c>
      <c r="N8" s="18">
        <v>64</v>
      </c>
      <c r="O8" s="35">
        <v>2118</v>
      </c>
      <c r="W8" s="5"/>
      <c r="AC8"/>
      <c r="AD8" s="2"/>
    </row>
    <row r="9" spans="2:31" ht="12.75" x14ac:dyDescent="0.2">
      <c r="I9" s="1">
        <v>5</v>
      </c>
      <c r="J9" s="43">
        <v>1</v>
      </c>
      <c r="K9" s="18">
        <v>4822</v>
      </c>
      <c r="L9" s="18">
        <v>5664.6565099999998</v>
      </c>
      <c r="M9" s="18">
        <v>2621</v>
      </c>
      <c r="N9" s="18">
        <v>55</v>
      </c>
      <c r="O9" s="35">
        <v>1779</v>
      </c>
      <c r="W9" s="5"/>
      <c r="AC9"/>
      <c r="AD9" s="2"/>
    </row>
    <row r="10" spans="2:31" ht="12.75" x14ac:dyDescent="0.2">
      <c r="I10" s="1">
        <v>6</v>
      </c>
      <c r="J10" s="43">
        <v>1</v>
      </c>
      <c r="K10" s="18">
        <v>4316</v>
      </c>
      <c r="L10" s="18">
        <v>5393.4315999999999</v>
      </c>
      <c r="M10" s="18">
        <v>2283</v>
      </c>
      <c r="N10" s="18">
        <v>51</v>
      </c>
      <c r="O10" s="35">
        <v>1642</v>
      </c>
      <c r="W10" s="5"/>
      <c r="AC10"/>
      <c r="AD10" s="2"/>
    </row>
    <row r="11" spans="2:31" ht="12.75" customHeight="1" x14ac:dyDescent="0.2">
      <c r="C11" s="64" t="s">
        <v>17</v>
      </c>
      <c r="D11" s="64"/>
      <c r="E11" s="64"/>
      <c r="F11" s="64"/>
      <c r="G11" s="64"/>
      <c r="H11" s="64"/>
      <c r="I11" s="1">
        <v>7</v>
      </c>
      <c r="J11" s="43">
        <v>1</v>
      </c>
      <c r="K11" s="18">
        <v>3438</v>
      </c>
      <c r="L11" s="18">
        <v>4729.0158799999999</v>
      </c>
      <c r="M11" s="18">
        <v>2061</v>
      </c>
      <c r="N11" s="18">
        <v>46</v>
      </c>
      <c r="O11" s="35">
        <v>1450</v>
      </c>
      <c r="W11" s="5"/>
      <c r="AC11"/>
      <c r="AD11" s="2"/>
    </row>
    <row r="12" spans="2:31" ht="12.75" x14ac:dyDescent="0.2">
      <c r="C12" s="64"/>
      <c r="D12" s="64"/>
      <c r="E12" s="64"/>
      <c r="F12" s="64"/>
      <c r="G12" s="64"/>
      <c r="H12" s="64"/>
      <c r="I12" s="1">
        <v>8</v>
      </c>
      <c r="J12" s="43">
        <v>1</v>
      </c>
      <c r="K12" s="18">
        <v>2543</v>
      </c>
      <c r="L12" s="18">
        <v>4355.68</v>
      </c>
      <c r="M12" s="18">
        <v>1864</v>
      </c>
      <c r="N12" s="18">
        <v>43</v>
      </c>
      <c r="O12" s="35">
        <v>1257</v>
      </c>
      <c r="W12" s="5"/>
      <c r="AC12"/>
      <c r="AD12" s="2"/>
    </row>
    <row r="13" spans="2:31" ht="12.75" x14ac:dyDescent="0.2">
      <c r="C13" s="4"/>
      <c r="D13" s="65" t="s">
        <v>10</v>
      </c>
      <c r="E13" s="66"/>
      <c r="F13" s="66"/>
      <c r="G13" s="66"/>
      <c r="H13" s="66"/>
      <c r="I13" s="1">
        <v>9</v>
      </c>
      <c r="J13" s="43">
        <v>1</v>
      </c>
      <c r="K13" s="18">
        <v>1875</v>
      </c>
      <c r="L13" s="18">
        <v>4133.4076800000003</v>
      </c>
      <c r="M13" s="18">
        <v>1635</v>
      </c>
      <c r="N13" s="18">
        <v>39</v>
      </c>
      <c r="O13" s="35">
        <v>1037</v>
      </c>
      <c r="W13" s="5"/>
      <c r="AC13"/>
      <c r="AD13" s="2"/>
    </row>
    <row r="14" spans="2:31" ht="12.75" customHeight="1" x14ac:dyDescent="0.2">
      <c r="C14" s="19"/>
      <c r="D14" s="50" t="s">
        <v>7</v>
      </c>
      <c r="E14" s="51" t="s">
        <v>5</v>
      </c>
      <c r="F14" s="51" t="s">
        <v>6</v>
      </c>
      <c r="G14" s="51" t="s">
        <v>15</v>
      </c>
      <c r="H14" s="52" t="s">
        <v>14</v>
      </c>
      <c r="I14" s="1">
        <v>10</v>
      </c>
      <c r="J14" s="43">
        <v>1</v>
      </c>
      <c r="K14" s="18">
        <v>1307</v>
      </c>
      <c r="L14" s="18">
        <v>3794.1292800000001</v>
      </c>
      <c r="M14" s="18">
        <v>1492</v>
      </c>
      <c r="N14" s="18">
        <v>37</v>
      </c>
      <c r="O14" s="35">
        <v>762</v>
      </c>
      <c r="W14" s="5"/>
      <c r="AC14"/>
      <c r="AD14" s="2"/>
    </row>
    <row r="15" spans="2:31" ht="12.75" customHeight="1" x14ac:dyDescent="0.2">
      <c r="C15" s="57" t="s">
        <v>0</v>
      </c>
      <c r="D15" s="31">
        <f>MAX(0,K5:K35)</f>
        <v>14458</v>
      </c>
      <c r="E15" s="32">
        <f>MAX(0,L5:L35)</f>
        <v>17569.99987</v>
      </c>
      <c r="F15" s="32">
        <f>MAX(0,M5:M35)</f>
        <v>6724</v>
      </c>
      <c r="G15" s="32">
        <f>MAX(0,N5:N35)</f>
        <v>526</v>
      </c>
      <c r="H15" s="33">
        <f>MAX(0,O5:O35)</f>
        <v>7261</v>
      </c>
      <c r="I15" s="1">
        <v>11</v>
      </c>
      <c r="J15" s="43">
        <v>1</v>
      </c>
      <c r="K15" s="18">
        <v>974</v>
      </c>
      <c r="L15" s="18">
        <v>3714.5070799999999</v>
      </c>
      <c r="M15" s="18">
        <v>1416</v>
      </c>
      <c r="N15" s="18">
        <v>34</v>
      </c>
      <c r="O15" s="35">
        <v>652</v>
      </c>
      <c r="W15" s="8"/>
      <c r="AC15"/>
      <c r="AD15" s="2"/>
    </row>
    <row r="16" spans="2:31" ht="12.75" x14ac:dyDescent="0.2">
      <c r="C16" s="58">
        <v>0.95</v>
      </c>
      <c r="D16" s="34">
        <f>PERCENTILE(K5:K35, 0.95)</f>
        <v>8431.5</v>
      </c>
      <c r="E16" s="18">
        <f>PERCENTILE(L5:L35, 0.95)</f>
        <v>9940.0158699999993</v>
      </c>
      <c r="F16" s="18">
        <f>PERCENTILE(M5:M35, 0.95)</f>
        <v>3803</v>
      </c>
      <c r="G16" s="18">
        <f>PERCENTILE(N5:N35, 0.95)</f>
        <v>98.5</v>
      </c>
      <c r="H16" s="35">
        <f>PERCENTILE(O5:O35, 0.95)</f>
        <v>2813.5</v>
      </c>
      <c r="I16" s="1">
        <v>12</v>
      </c>
      <c r="J16" s="43">
        <v>1</v>
      </c>
      <c r="K16" s="18">
        <v>642</v>
      </c>
      <c r="L16" s="18">
        <v>3533.9804800000002</v>
      </c>
      <c r="M16" s="18">
        <v>1201</v>
      </c>
      <c r="N16" s="18">
        <v>32</v>
      </c>
      <c r="O16" s="35">
        <v>415</v>
      </c>
      <c r="W16" s="8"/>
      <c r="AC16"/>
      <c r="AD16" s="2"/>
    </row>
    <row r="17" spans="2:30" ht="12.75" x14ac:dyDescent="0.2">
      <c r="C17" s="59">
        <v>0.75</v>
      </c>
      <c r="D17" s="34">
        <f>PERCENTILE(K5:K35, 0.75)</f>
        <v>2209</v>
      </c>
      <c r="E17" s="18">
        <f>PERCENTILE(L5:L35, 0.75)</f>
        <v>4244.5438400000003</v>
      </c>
      <c r="F17" s="18">
        <f>PERCENTILE(M5:M35, 0.75)</f>
        <v>1749.5</v>
      </c>
      <c r="G17" s="18">
        <f>PERCENTILE(N5:N35, 0.75)</f>
        <v>41</v>
      </c>
      <c r="H17" s="35">
        <f>PERCENTILE(O5:O35, 0.75)</f>
        <v>1147</v>
      </c>
      <c r="I17" s="1">
        <v>13</v>
      </c>
      <c r="J17" s="43">
        <v>1</v>
      </c>
      <c r="K17" s="18">
        <v>125</v>
      </c>
      <c r="L17" s="18">
        <v>3392.5886399999999</v>
      </c>
      <c r="M17" s="18">
        <v>1053</v>
      </c>
      <c r="N17" s="18">
        <v>30</v>
      </c>
      <c r="O17" s="35">
        <v>243</v>
      </c>
      <c r="W17" s="5"/>
      <c r="AC17"/>
      <c r="AD17" s="2"/>
    </row>
    <row r="18" spans="2:30" ht="12.75" x14ac:dyDescent="0.2">
      <c r="C18" s="59">
        <v>0.5</v>
      </c>
      <c r="D18" s="34">
        <f>PERCENTILE(K5:K35, 0.5)</f>
        <v>-1361</v>
      </c>
      <c r="E18" s="18">
        <f t="shared" ref="E18:H18" si="0">PERCENTILE(L5:L35, 0.5)</f>
        <v>2839.0658800000001</v>
      </c>
      <c r="F18" s="18">
        <f t="shared" si="0"/>
        <v>582</v>
      </c>
      <c r="G18" s="18">
        <f t="shared" si="0"/>
        <v>22</v>
      </c>
      <c r="H18" s="35">
        <f t="shared" si="0"/>
        <v>-69</v>
      </c>
      <c r="I18" s="1">
        <v>14</v>
      </c>
      <c r="J18" s="43">
        <v>1</v>
      </c>
      <c r="K18" s="18">
        <v>-58</v>
      </c>
      <c r="L18" s="18">
        <v>3288.1085499999999</v>
      </c>
      <c r="M18" s="18">
        <v>1013</v>
      </c>
      <c r="N18" s="18">
        <v>29</v>
      </c>
      <c r="O18" s="35">
        <v>89</v>
      </c>
      <c r="W18" s="5"/>
      <c r="AC18"/>
      <c r="AD18" s="2"/>
    </row>
    <row r="19" spans="2:30" ht="12.75" x14ac:dyDescent="0.2">
      <c r="C19" s="59">
        <v>0.25</v>
      </c>
      <c r="D19" s="34">
        <f>PERCENTILE(K5:K35, 0.25)</f>
        <v>-5917.5</v>
      </c>
      <c r="E19" s="18">
        <f t="shared" ref="E19:H19" si="1">PERCENTILE(L5:L35, 0.25)</f>
        <v>1811.4736149999999</v>
      </c>
      <c r="F19" s="18">
        <f t="shared" si="1"/>
        <v>-557</v>
      </c>
      <c r="G19" s="18">
        <f t="shared" si="1"/>
        <v>-284</v>
      </c>
      <c r="H19" s="35">
        <f t="shared" si="1"/>
        <v>-1355</v>
      </c>
      <c r="I19" s="1">
        <v>15</v>
      </c>
      <c r="J19" s="43">
        <v>1</v>
      </c>
      <c r="K19" s="18">
        <v>-844</v>
      </c>
      <c r="L19" s="18">
        <v>3119.0703600000002</v>
      </c>
      <c r="M19" s="18">
        <v>824</v>
      </c>
      <c r="N19" s="18">
        <v>26</v>
      </c>
      <c r="O19" s="35">
        <v>20</v>
      </c>
      <c r="P19" s="4"/>
      <c r="W19" s="5"/>
      <c r="AC19"/>
      <c r="AD19" s="2"/>
    </row>
    <row r="20" spans="2:30" ht="12.75" x14ac:dyDescent="0.2">
      <c r="C20" s="58">
        <v>0.05</v>
      </c>
      <c r="D20" s="34">
        <f>PERCENTILE(K5:K35, 0.05)</f>
        <v>-10976</v>
      </c>
      <c r="E20" s="18">
        <f t="shared" ref="E20:H20" si="2">PERCENTILE(L5:L35, 0.05)</f>
        <v>1139.1957950000001</v>
      </c>
      <c r="F20" s="18">
        <f t="shared" si="2"/>
        <v>-2251.5</v>
      </c>
      <c r="G20" s="18">
        <f t="shared" si="2"/>
        <v>-2005</v>
      </c>
      <c r="H20" s="35">
        <f t="shared" si="2"/>
        <v>-3539</v>
      </c>
      <c r="I20" s="1">
        <v>16</v>
      </c>
      <c r="J20" s="43">
        <v>1</v>
      </c>
      <c r="K20" s="18">
        <v>-1361</v>
      </c>
      <c r="L20" s="18">
        <v>2839.0658800000001</v>
      </c>
      <c r="M20" s="18">
        <v>582</v>
      </c>
      <c r="N20" s="18">
        <v>22</v>
      </c>
      <c r="O20" s="35">
        <v>-69</v>
      </c>
      <c r="P20" s="4"/>
      <c r="W20" s="5"/>
      <c r="AC20"/>
      <c r="AD20" s="2"/>
    </row>
    <row r="21" spans="2:30" ht="12.75" x14ac:dyDescent="0.2">
      <c r="C21" s="63" t="s">
        <v>3</v>
      </c>
      <c r="D21" s="34">
        <f>MIN(0,K5:K35)</f>
        <v>-26005</v>
      </c>
      <c r="E21" s="18">
        <f>MIN(0,L5:L35)</f>
        <v>0</v>
      </c>
      <c r="F21" s="18">
        <f>MIN(0,M5:M35)</f>
        <v>-5040</v>
      </c>
      <c r="G21" s="18">
        <f>MIN(0,N5:N35)</f>
        <v>-6079</v>
      </c>
      <c r="H21" s="35">
        <f>MIN(0,O5:O35)</f>
        <v>-7177</v>
      </c>
      <c r="I21" s="1">
        <v>17</v>
      </c>
      <c r="J21" s="43">
        <v>1</v>
      </c>
      <c r="K21" s="18">
        <v>-1756</v>
      </c>
      <c r="L21" s="18">
        <v>2681.8152300000002</v>
      </c>
      <c r="M21" s="18">
        <v>499</v>
      </c>
      <c r="N21" s="18">
        <v>19</v>
      </c>
      <c r="O21" s="35">
        <v>-196</v>
      </c>
      <c r="P21" s="4"/>
      <c r="W21" s="5"/>
      <c r="AC21"/>
      <c r="AD21" s="2"/>
    </row>
    <row r="22" spans="2:30" ht="12.75" x14ac:dyDescent="0.2">
      <c r="C22" s="61" t="s">
        <v>1</v>
      </c>
      <c r="D22" s="31">
        <f>AVERAGE(K5:K35)</f>
        <v>-1844.6129032258063</v>
      </c>
      <c r="E22" s="32">
        <f>AVERAGE(L5:L35)</f>
        <v>3836.5329480645155</v>
      </c>
      <c r="F22" s="32">
        <f>AVERAGE(M5:M35)</f>
        <v>637.09677419354841</v>
      </c>
      <c r="G22" s="32">
        <f>AVERAGE(N5:N35)</f>
        <v>-412.70967741935482</v>
      </c>
      <c r="H22" s="33">
        <f>AVERAGE(O5:O35)</f>
        <v>-151.16129032258064</v>
      </c>
      <c r="I22" s="1">
        <v>18</v>
      </c>
      <c r="J22" s="43">
        <v>1</v>
      </c>
      <c r="K22" s="18">
        <v>-2203</v>
      </c>
      <c r="L22" s="18">
        <v>2499.3235300000001</v>
      </c>
      <c r="M22" s="18">
        <v>225</v>
      </c>
      <c r="N22" s="18">
        <v>13</v>
      </c>
      <c r="O22" s="35">
        <v>-358</v>
      </c>
      <c r="P22" s="4"/>
      <c r="W22" s="5"/>
    </row>
    <row r="23" spans="2:30" ht="12.75" x14ac:dyDescent="0.2">
      <c r="C23" s="24" t="s">
        <v>4</v>
      </c>
      <c r="D23" s="34">
        <f>STDEV(K5:K35)</f>
        <v>7487.4437189979126</v>
      </c>
      <c r="E23" s="18">
        <f>STDEV(L5:L35)</f>
        <v>3454.8694672592642</v>
      </c>
      <c r="F23" s="18">
        <f>STDEV(M5:M35)</f>
        <v>2197.7147578767467</v>
      </c>
      <c r="G23" s="18">
        <f>STDEV(N5:N35)</f>
        <v>1197.3494948857772</v>
      </c>
      <c r="H23" s="35">
        <f>STDEV(O5:O35)</f>
        <v>2495.9058889412504</v>
      </c>
      <c r="I23" s="1">
        <v>19</v>
      </c>
      <c r="J23" s="43">
        <v>1</v>
      </c>
      <c r="K23" s="18">
        <v>-2856</v>
      </c>
      <c r="L23" s="18">
        <v>2461.9993599999998</v>
      </c>
      <c r="M23" s="18">
        <v>-1</v>
      </c>
      <c r="N23" s="18">
        <v>-13</v>
      </c>
      <c r="O23" s="35">
        <v>-455</v>
      </c>
      <c r="P23" s="4"/>
      <c r="Q23" s="45"/>
      <c r="R23" s="4"/>
      <c r="S23" s="4"/>
      <c r="T23" s="4"/>
      <c r="U23" s="4"/>
      <c r="W23" s="5"/>
      <c r="X23" s="15"/>
      <c r="Y23" s="15"/>
      <c r="Z23" s="15"/>
      <c r="AA23" s="16"/>
    </row>
    <row r="24" spans="2:30" ht="12.75" customHeight="1" x14ac:dyDescent="0.2">
      <c r="C24" s="25" t="s">
        <v>8</v>
      </c>
      <c r="D24" s="53">
        <f>COUNTIF(K$5:K$35,"&gt;=0")/COUNTA(K$5:K$35)</f>
        <v>0.41935483870967744</v>
      </c>
      <c r="E24" s="46">
        <f t="shared" ref="E24:G24" si="3">COUNTIF(L$5:L$35,"&gt;=0")/COUNTA(L$5:L$35)</f>
        <v>1</v>
      </c>
      <c r="F24" s="46">
        <f t="shared" si="3"/>
        <v>0.58064516129032262</v>
      </c>
      <c r="G24" s="46">
        <f t="shared" si="3"/>
        <v>0.58064516129032262</v>
      </c>
      <c r="H24" s="47">
        <f>COUNTIF(O$5:O$35,"&gt;=0")/COUNTA(O$5:O$35)</f>
        <v>0.4838709677419355</v>
      </c>
      <c r="I24" s="1">
        <v>20</v>
      </c>
      <c r="J24" s="43">
        <v>1</v>
      </c>
      <c r="K24" s="18">
        <v>-3579</v>
      </c>
      <c r="L24" s="18">
        <v>2348.9497799999999</v>
      </c>
      <c r="M24" s="18">
        <v>-115</v>
      </c>
      <c r="N24" s="18">
        <v>-44</v>
      </c>
      <c r="O24" s="35">
        <v>-497</v>
      </c>
      <c r="P24" s="4"/>
      <c r="Q24" s="64" t="s">
        <v>16</v>
      </c>
      <c r="R24" s="64"/>
      <c r="S24" s="64"/>
      <c r="T24" s="64"/>
      <c r="U24" s="64"/>
      <c r="V24" s="64"/>
      <c r="W24" s="64"/>
      <c r="X24" s="15"/>
      <c r="Y24" s="15"/>
      <c r="Z24" s="15"/>
      <c r="AA24" s="16"/>
    </row>
    <row r="25" spans="2:30" ht="12.75" customHeight="1" x14ac:dyDescent="0.2">
      <c r="C25" s="26" t="s">
        <v>9</v>
      </c>
      <c r="D25" s="54">
        <f>1-D24</f>
        <v>0.58064516129032251</v>
      </c>
      <c r="E25" s="48">
        <f>1-E24</f>
        <v>0</v>
      </c>
      <c r="F25" s="48">
        <f>1-F24</f>
        <v>0.41935483870967738</v>
      </c>
      <c r="G25" s="48">
        <f>1-G24</f>
        <v>0.41935483870967738</v>
      </c>
      <c r="H25" s="49">
        <f>1-H24</f>
        <v>0.5161290322580645</v>
      </c>
      <c r="I25" s="1">
        <v>21</v>
      </c>
      <c r="J25" s="43">
        <v>1</v>
      </c>
      <c r="K25" s="18">
        <v>-4092</v>
      </c>
      <c r="L25" s="18">
        <v>2140.6709500000002</v>
      </c>
      <c r="M25" s="18">
        <v>-258</v>
      </c>
      <c r="N25" s="18">
        <v>-118</v>
      </c>
      <c r="O25" s="35">
        <v>-644</v>
      </c>
      <c r="P25" s="4"/>
      <c r="Q25" s="64"/>
      <c r="R25" s="64"/>
      <c r="S25" s="64"/>
      <c r="T25" s="64"/>
      <c r="U25" s="64"/>
      <c r="V25" s="64"/>
      <c r="W25" s="64"/>
      <c r="X25" s="15"/>
      <c r="Y25" s="15"/>
      <c r="Z25" s="15"/>
      <c r="AA25" s="16"/>
    </row>
    <row r="26" spans="2:30" ht="12.75" x14ac:dyDescent="0.2">
      <c r="C26" s="55" t="s">
        <v>2</v>
      </c>
      <c r="D26" s="56">
        <f>MEDIAN(K5:K35)</f>
        <v>-1361</v>
      </c>
      <c r="E26" s="56">
        <f>MEDIAN(L5:L35)</f>
        <v>2839.0658800000001</v>
      </c>
      <c r="F26" s="56">
        <f>MEDIAN(M5:M35)</f>
        <v>582</v>
      </c>
      <c r="G26" s="56">
        <f>MEDIAN(N5:N35)</f>
        <v>22</v>
      </c>
      <c r="H26" s="56">
        <f>MEDIAN(O5:O35)</f>
        <v>-69</v>
      </c>
      <c r="I26" s="1">
        <v>22</v>
      </c>
      <c r="J26" s="43">
        <v>1</v>
      </c>
      <c r="K26" s="18">
        <v>-5166</v>
      </c>
      <c r="L26" s="18">
        <v>1982.1816799999999</v>
      </c>
      <c r="M26" s="18">
        <v>-394</v>
      </c>
      <c r="N26" s="18">
        <v>-162</v>
      </c>
      <c r="O26" s="35">
        <v>-1120</v>
      </c>
      <c r="P26" s="4"/>
      <c r="Q26" s="4"/>
      <c r="R26" s="4"/>
      <c r="S26" s="4"/>
      <c r="T26" s="4"/>
      <c r="U26" s="4"/>
      <c r="V26" s="5"/>
      <c r="W26" s="5"/>
      <c r="X26" s="15"/>
      <c r="Y26" s="15"/>
      <c r="Z26" s="15"/>
      <c r="AA26" s="16"/>
    </row>
    <row r="27" spans="2:30" x14ac:dyDescent="0.2">
      <c r="I27" s="1">
        <v>23</v>
      </c>
      <c r="J27" s="43">
        <v>1</v>
      </c>
      <c r="K27" s="18">
        <v>-5637</v>
      </c>
      <c r="L27" s="18">
        <v>1874.3989200000001</v>
      </c>
      <c r="M27" s="18">
        <v>-457</v>
      </c>
      <c r="N27" s="18">
        <v>-255</v>
      </c>
      <c r="O27" s="35">
        <v>-1251</v>
      </c>
      <c r="P27" s="4"/>
      <c r="Q27" s="4"/>
      <c r="R27" s="4"/>
      <c r="S27" s="4"/>
      <c r="T27" s="4"/>
      <c r="U27" s="4"/>
      <c r="V27" s="5"/>
      <c r="W27" s="5"/>
      <c r="X27" s="15"/>
      <c r="Y27" s="15"/>
      <c r="Z27" s="15"/>
      <c r="AA27" s="16"/>
    </row>
    <row r="28" spans="2:30" x14ac:dyDescent="0.2">
      <c r="C28" s="9"/>
      <c r="D28" s="9"/>
      <c r="E28" s="9"/>
      <c r="F28" s="9"/>
      <c r="G28" s="9"/>
      <c r="H28" s="9"/>
      <c r="I28" s="1">
        <v>24</v>
      </c>
      <c r="J28" s="43">
        <v>1</v>
      </c>
      <c r="K28" s="18">
        <v>-6198</v>
      </c>
      <c r="L28" s="18">
        <v>1748.5483099999999</v>
      </c>
      <c r="M28" s="18">
        <v>-657</v>
      </c>
      <c r="N28" s="18">
        <v>-313</v>
      </c>
      <c r="O28" s="35">
        <v>-1459</v>
      </c>
      <c r="P28" s="4"/>
      <c r="X28" s="15"/>
      <c r="Y28" s="15"/>
      <c r="Z28" s="15"/>
      <c r="AA28" s="16"/>
    </row>
    <row r="29" spans="2:30" x14ac:dyDescent="0.2">
      <c r="B29" s="41"/>
      <c r="C29" s="41"/>
      <c r="I29" s="1">
        <v>25</v>
      </c>
      <c r="J29" s="43">
        <v>1</v>
      </c>
      <c r="K29" s="18">
        <v>-6456</v>
      </c>
      <c r="L29" s="18">
        <v>1646.44787</v>
      </c>
      <c r="M29" s="18">
        <v>-866</v>
      </c>
      <c r="N29" s="18">
        <v>-385</v>
      </c>
      <c r="O29" s="35">
        <v>-1750</v>
      </c>
      <c r="P29" s="4"/>
      <c r="Q29" s="4"/>
      <c r="R29" s="4"/>
      <c r="S29" s="4"/>
      <c r="T29" s="4"/>
      <c r="U29" s="4"/>
      <c r="V29" s="5"/>
      <c r="W29" s="5"/>
      <c r="X29" s="15"/>
      <c r="Y29" s="15"/>
      <c r="Z29" s="15"/>
      <c r="AA29" s="16"/>
    </row>
    <row r="30" spans="2:30" x14ac:dyDescent="0.2">
      <c r="B30" s="41"/>
      <c r="C30" s="41"/>
      <c r="I30" s="1">
        <v>26</v>
      </c>
      <c r="J30" s="43">
        <v>1</v>
      </c>
      <c r="K30" s="18">
        <v>-7522</v>
      </c>
      <c r="L30" s="18">
        <v>1602.23398</v>
      </c>
      <c r="M30" s="18">
        <v>-1031</v>
      </c>
      <c r="N30" s="18">
        <v>-620</v>
      </c>
      <c r="O30" s="35">
        <v>-1995</v>
      </c>
      <c r="P30" s="4"/>
      <c r="Q30" s="4"/>
      <c r="R30" s="4"/>
      <c r="S30" s="4"/>
      <c r="T30" s="4"/>
      <c r="U30" s="4"/>
      <c r="V30" s="5"/>
      <c r="W30" s="5"/>
      <c r="X30" s="15"/>
      <c r="Y30" s="15"/>
      <c r="Z30" s="15"/>
      <c r="AA30" s="16"/>
    </row>
    <row r="31" spans="2:30" x14ac:dyDescent="0.2">
      <c r="B31" s="41"/>
      <c r="C31" s="41"/>
      <c r="I31" s="1">
        <v>27</v>
      </c>
      <c r="J31" s="43">
        <v>1</v>
      </c>
      <c r="K31" s="18">
        <v>-8870</v>
      </c>
      <c r="L31" s="18">
        <v>1489.7579800000001</v>
      </c>
      <c r="M31" s="18">
        <v>-1313</v>
      </c>
      <c r="N31" s="18">
        <v>-832</v>
      </c>
      <c r="O31" s="35">
        <v>-2285</v>
      </c>
      <c r="P31" s="4"/>
      <c r="Q31" s="4"/>
      <c r="R31" s="4"/>
      <c r="S31" s="4"/>
      <c r="T31" s="4"/>
      <c r="U31" s="4"/>
      <c r="V31" s="5"/>
      <c r="W31" s="5"/>
      <c r="X31" s="15"/>
      <c r="Y31" s="15"/>
      <c r="Z31" s="15"/>
      <c r="AA31" s="16"/>
    </row>
    <row r="32" spans="2:30" x14ac:dyDescent="0.2">
      <c r="B32" s="41"/>
      <c r="C32" s="41"/>
      <c r="I32" s="1">
        <v>28</v>
      </c>
      <c r="J32" s="43">
        <v>1</v>
      </c>
      <c r="K32" s="18">
        <v>-9731</v>
      </c>
      <c r="L32" s="18">
        <v>1305.00469</v>
      </c>
      <c r="M32" s="18">
        <v>-1662</v>
      </c>
      <c r="N32" s="18">
        <v>-1226</v>
      </c>
      <c r="O32" s="35">
        <v>-2704</v>
      </c>
      <c r="P32" s="4"/>
      <c r="Q32" s="4"/>
      <c r="R32" s="4"/>
      <c r="S32" s="4"/>
      <c r="T32" s="4"/>
      <c r="U32" s="4"/>
      <c r="V32" s="5"/>
      <c r="W32" s="5"/>
      <c r="X32" s="15"/>
      <c r="Y32" s="15"/>
      <c r="Z32" s="15"/>
      <c r="AA32" s="16"/>
    </row>
    <row r="33" spans="2:30" x14ac:dyDescent="0.2">
      <c r="B33" s="41"/>
      <c r="C33" s="41"/>
      <c r="I33" s="1">
        <v>29</v>
      </c>
      <c r="J33" s="43">
        <v>1</v>
      </c>
      <c r="K33" s="18">
        <v>-10594</v>
      </c>
      <c r="L33" s="18">
        <v>1200.6023600000001</v>
      </c>
      <c r="M33" s="18">
        <v>-1944</v>
      </c>
      <c r="N33" s="18">
        <v>-1858</v>
      </c>
      <c r="O33" s="35">
        <v>-3406</v>
      </c>
      <c r="P33" s="4"/>
      <c r="Q33" s="4"/>
      <c r="R33" s="4"/>
      <c r="S33" s="4"/>
      <c r="T33" s="4"/>
      <c r="U33" s="4"/>
      <c r="V33" s="5"/>
      <c r="W33" s="5"/>
      <c r="X33" s="15"/>
      <c r="Y33" s="15"/>
      <c r="Z33" s="15"/>
      <c r="AA33" s="16"/>
    </row>
    <row r="34" spans="2:30" ht="12.75" x14ac:dyDescent="0.2">
      <c r="B34" s="41"/>
      <c r="C34" s="41"/>
      <c r="I34" s="1">
        <v>30</v>
      </c>
      <c r="J34" s="43">
        <v>1</v>
      </c>
      <c r="K34" s="18">
        <v>-11358</v>
      </c>
      <c r="L34" s="18">
        <v>1077.7892300000001</v>
      </c>
      <c r="M34" s="18">
        <v>-2559</v>
      </c>
      <c r="N34" s="18">
        <v>-2152</v>
      </c>
      <c r="O34" s="35">
        <v>-3672</v>
      </c>
      <c r="P34" s="4"/>
      <c r="Q34" s="4"/>
      <c r="R34" s="4"/>
      <c r="S34" s="4"/>
      <c r="T34" s="4"/>
      <c r="U34" s="4"/>
      <c r="V34" s="5"/>
      <c r="W34" s="5"/>
      <c r="X34" s="15"/>
      <c r="Y34" s="15"/>
      <c r="Z34" s="15"/>
      <c r="AA34" s="16"/>
      <c r="AC34"/>
      <c r="AD34" s="2"/>
    </row>
    <row r="35" spans="2:30" ht="12.75" x14ac:dyDescent="0.2">
      <c r="B35" s="41"/>
      <c r="C35" s="41"/>
      <c r="I35" s="1">
        <v>31</v>
      </c>
      <c r="J35" s="44">
        <v>1</v>
      </c>
      <c r="K35" s="23">
        <v>-26005</v>
      </c>
      <c r="L35" s="23">
        <v>517.08884</v>
      </c>
      <c r="M35" s="23">
        <v>-5040</v>
      </c>
      <c r="N35" s="23">
        <v>-6079</v>
      </c>
      <c r="O35" s="37">
        <v>-7177</v>
      </c>
      <c r="P35" s="4"/>
      <c r="Q35" s="4"/>
      <c r="R35" s="4"/>
      <c r="S35" s="4"/>
      <c r="T35" s="4"/>
      <c r="U35" s="4"/>
      <c r="V35" s="5"/>
      <c r="W35" s="5"/>
      <c r="X35" s="15"/>
      <c r="Y35" s="15"/>
      <c r="Z35" s="15"/>
      <c r="AA35" s="16"/>
      <c r="AC35"/>
      <c r="AD35" s="2"/>
    </row>
    <row r="36" spans="2:30" ht="12.75" x14ac:dyDescent="0.2">
      <c r="B36" s="41"/>
      <c r="C36" s="41"/>
      <c r="I36" s="7"/>
      <c r="P36" s="7"/>
      <c r="Q36" s="7"/>
      <c r="R36" s="7"/>
      <c r="S36" s="7"/>
      <c r="T36" s="7"/>
      <c r="U36" s="7"/>
      <c r="V36" s="5"/>
      <c r="W36" s="5"/>
      <c r="X36" s="15"/>
      <c r="Y36" s="15"/>
      <c r="Z36" s="15"/>
      <c r="AA36" s="16"/>
      <c r="AC36"/>
      <c r="AD36" s="2"/>
    </row>
    <row r="37" spans="2:30" ht="12.75" x14ac:dyDescent="0.2">
      <c r="B37" s="41"/>
      <c r="C37" s="41"/>
      <c r="I37" s="7"/>
      <c r="P37" s="7"/>
      <c r="Q37" s="7"/>
      <c r="R37" s="7"/>
      <c r="S37" s="7"/>
      <c r="T37" s="7"/>
      <c r="U37" s="7"/>
      <c r="V37" s="5"/>
      <c r="W37" s="5"/>
      <c r="X37" s="15"/>
      <c r="Y37" s="15"/>
      <c r="Z37" s="15"/>
      <c r="AA37" s="16"/>
      <c r="AC37"/>
      <c r="AD37" s="2"/>
    </row>
    <row r="38" spans="2:30" ht="12.75" x14ac:dyDescent="0.2">
      <c r="B38" s="41"/>
      <c r="C38" s="41"/>
      <c r="I38" s="5"/>
      <c r="P38" s="5"/>
      <c r="Q38" s="5"/>
      <c r="R38" s="5"/>
      <c r="S38" s="5"/>
      <c r="T38" s="5"/>
      <c r="U38" s="5"/>
      <c r="V38" s="5"/>
      <c r="W38" s="5"/>
      <c r="X38" s="15"/>
      <c r="Y38" s="15"/>
      <c r="Z38" s="15"/>
      <c r="AA38" s="16"/>
      <c r="AC38"/>
      <c r="AD38" s="2"/>
    </row>
    <row r="39" spans="2:30" ht="12.75" x14ac:dyDescent="0.2">
      <c r="B39" s="41"/>
      <c r="C39" s="41"/>
      <c r="I39" s="10"/>
      <c r="P39" s="10"/>
      <c r="Q39" s="10"/>
      <c r="R39" s="10"/>
      <c r="S39" s="10"/>
      <c r="T39" s="10"/>
      <c r="U39" s="10"/>
      <c r="V39" s="5"/>
      <c r="W39" s="5"/>
      <c r="X39" s="15"/>
      <c r="Y39" s="15"/>
      <c r="Z39" s="15"/>
      <c r="AA39" s="16"/>
      <c r="AC39"/>
      <c r="AD39" s="2"/>
    </row>
    <row r="40" spans="2:30" ht="12.75" x14ac:dyDescent="0.2">
      <c r="B40" s="41"/>
      <c r="C40" s="41"/>
      <c r="I40" s="11"/>
      <c r="P40" s="11"/>
      <c r="Q40" s="11"/>
      <c r="R40" s="11"/>
      <c r="S40" s="11"/>
      <c r="T40" s="11"/>
      <c r="U40" s="11"/>
      <c r="V40" s="5"/>
      <c r="W40" s="5"/>
      <c r="X40" s="15"/>
      <c r="Y40" s="15"/>
      <c r="Z40" s="15"/>
      <c r="AA40" s="16"/>
      <c r="AC40"/>
      <c r="AD40" s="2"/>
    </row>
    <row r="41" spans="2:30" ht="12.75" x14ac:dyDescent="0.2">
      <c r="B41" s="41"/>
      <c r="C41" s="41"/>
      <c r="I41" s="11"/>
      <c r="P41" s="11"/>
      <c r="Q41" s="11"/>
      <c r="R41" s="11"/>
      <c r="S41" s="11"/>
      <c r="T41" s="11"/>
      <c r="U41" s="11"/>
      <c r="V41" s="5"/>
      <c r="W41" s="5"/>
      <c r="X41" s="15"/>
      <c r="Y41" s="15"/>
      <c r="Z41" s="15"/>
      <c r="AA41" s="16"/>
      <c r="AC41"/>
      <c r="AD41" s="2"/>
    </row>
    <row r="42" spans="2:30" ht="12.75" x14ac:dyDescent="0.2">
      <c r="B42" s="41"/>
      <c r="C42" s="41"/>
      <c r="I42" s="11"/>
      <c r="P42" s="11"/>
      <c r="Q42" s="11"/>
      <c r="R42" s="11"/>
      <c r="S42" s="11"/>
      <c r="T42" s="11"/>
      <c r="U42" s="11"/>
      <c r="V42" s="5"/>
      <c r="W42" s="5"/>
      <c r="X42" s="15"/>
      <c r="Y42" s="15"/>
      <c r="Z42" s="15"/>
      <c r="AA42" s="16"/>
      <c r="AC42"/>
      <c r="AD42" s="2"/>
    </row>
    <row r="43" spans="2:30" ht="12.75" x14ac:dyDescent="0.2">
      <c r="B43" s="41"/>
      <c r="C43" s="41"/>
      <c r="I43" s="11"/>
      <c r="P43" s="11"/>
      <c r="Q43" s="11"/>
      <c r="R43" s="11"/>
      <c r="S43" s="11"/>
      <c r="T43" s="11"/>
      <c r="U43" s="11"/>
      <c r="V43" s="5"/>
      <c r="W43" s="5"/>
      <c r="X43" s="15"/>
      <c r="Y43" s="15"/>
      <c r="Z43" s="15"/>
      <c r="AA43" s="16"/>
      <c r="AC43"/>
      <c r="AD43" s="2"/>
    </row>
    <row r="44" spans="2:30" ht="12.75" x14ac:dyDescent="0.2">
      <c r="I44" s="11"/>
      <c r="P44" s="11"/>
      <c r="Q44" s="11"/>
      <c r="R44" s="11"/>
      <c r="S44" s="11"/>
      <c r="T44" s="11"/>
      <c r="U44" s="11"/>
      <c r="V44" s="5"/>
      <c r="W44" s="5"/>
      <c r="X44" s="15"/>
      <c r="Y44" s="15"/>
      <c r="Z44" s="15"/>
      <c r="AA44" s="16"/>
      <c r="AC44"/>
      <c r="AD44" s="2"/>
    </row>
    <row r="45" spans="2:30" ht="12.75" x14ac:dyDescent="0.2">
      <c r="I45" s="11"/>
      <c r="P45" s="11"/>
      <c r="Q45" s="11"/>
      <c r="R45" s="11"/>
      <c r="S45" s="11"/>
      <c r="T45" s="11"/>
      <c r="U45" s="11"/>
      <c r="V45" s="5"/>
      <c r="W45" s="5"/>
      <c r="X45" s="15"/>
      <c r="Y45" s="15"/>
      <c r="Z45" s="15"/>
      <c r="AA45" s="16"/>
      <c r="AC45"/>
      <c r="AD45" s="2"/>
    </row>
    <row r="46" spans="2:30" ht="12.75" x14ac:dyDescent="0.2">
      <c r="I46" s="11"/>
      <c r="P46" s="11"/>
      <c r="Q46" s="11"/>
      <c r="R46" s="11"/>
      <c r="S46" s="11"/>
      <c r="T46" s="11"/>
      <c r="U46" s="11"/>
      <c r="V46" s="5"/>
      <c r="W46" s="5"/>
      <c r="X46" s="15"/>
      <c r="Y46" s="15"/>
      <c r="Z46" s="15"/>
      <c r="AA46" s="16"/>
      <c r="AC46"/>
      <c r="AD46" s="2"/>
    </row>
    <row r="47" spans="2:30" ht="12.75" x14ac:dyDescent="0.2">
      <c r="I47" s="11"/>
      <c r="P47" s="11"/>
      <c r="Q47" s="11"/>
      <c r="R47" s="11"/>
      <c r="S47" s="11"/>
      <c r="T47" s="11"/>
      <c r="U47" s="11"/>
      <c r="V47" s="5"/>
      <c r="W47" s="5"/>
      <c r="X47" s="15"/>
      <c r="Y47" s="15"/>
      <c r="Z47" s="15"/>
      <c r="AA47" s="16"/>
      <c r="AC47"/>
      <c r="AD47" s="2"/>
    </row>
    <row r="48" spans="2:30" ht="12.75" x14ac:dyDescent="0.2">
      <c r="I48" s="11"/>
      <c r="P48" s="11"/>
      <c r="Q48" s="11"/>
      <c r="R48" s="11"/>
      <c r="S48" s="11"/>
      <c r="T48" s="11"/>
      <c r="U48" s="11"/>
      <c r="V48" s="5"/>
      <c r="W48" s="5"/>
      <c r="X48" s="15"/>
      <c r="Y48" s="15"/>
      <c r="Z48" s="15"/>
      <c r="AA48" s="16"/>
      <c r="AC48"/>
      <c r="AD48" s="2"/>
    </row>
    <row r="49" spans="9:30" ht="12.75" x14ac:dyDescent="0.2">
      <c r="I49" s="11"/>
      <c r="P49" s="11"/>
      <c r="Q49" s="11"/>
      <c r="R49" s="11"/>
      <c r="S49" s="11"/>
      <c r="T49" s="11"/>
      <c r="U49" s="11"/>
      <c r="V49" s="5"/>
      <c r="W49" s="5"/>
      <c r="X49" s="15"/>
      <c r="Y49" s="15"/>
      <c r="Z49" s="15"/>
      <c r="AA49" s="16"/>
      <c r="AC49"/>
      <c r="AD49" s="2"/>
    </row>
    <row r="50" spans="9:30" ht="12.75" x14ac:dyDescent="0.2">
      <c r="I50" s="11"/>
      <c r="P50" s="11"/>
      <c r="Q50" s="11"/>
      <c r="R50" s="11"/>
      <c r="S50" s="11"/>
      <c r="T50" s="11"/>
      <c r="U50" s="11"/>
      <c r="V50" s="5"/>
      <c r="W50" s="5"/>
      <c r="X50" s="15"/>
      <c r="Y50" s="15"/>
      <c r="Z50" s="15"/>
      <c r="AA50" s="16"/>
      <c r="AC50"/>
      <c r="AD50" s="2"/>
    </row>
    <row r="51" spans="9:30" ht="12.75" x14ac:dyDescent="0.2">
      <c r="I51" s="11"/>
      <c r="P51" s="11"/>
      <c r="Q51" s="11"/>
      <c r="R51" s="11"/>
      <c r="S51" s="11"/>
      <c r="T51" s="11"/>
      <c r="U51" s="11"/>
      <c r="V51" s="5"/>
      <c r="W51" s="5"/>
      <c r="X51" s="15"/>
      <c r="Y51" s="15"/>
      <c r="Z51" s="15"/>
      <c r="AA51" s="16"/>
      <c r="AC51"/>
      <c r="AD51" s="2"/>
    </row>
    <row r="52" spans="9:30" ht="12.75" x14ac:dyDescent="0.2">
      <c r="I52" s="12"/>
      <c r="P52" s="12"/>
      <c r="Q52" s="11"/>
      <c r="R52" s="11"/>
      <c r="S52" s="11"/>
      <c r="T52" s="11"/>
      <c r="U52" s="11"/>
      <c r="V52" s="5"/>
      <c r="W52" s="5"/>
      <c r="X52" s="15"/>
      <c r="Y52" s="15"/>
      <c r="Z52" s="15"/>
      <c r="AA52" s="16"/>
      <c r="AC52"/>
      <c r="AD52" s="2"/>
    </row>
    <row r="53" spans="9:30" ht="12.75" x14ac:dyDescent="0.2">
      <c r="I53" s="12"/>
      <c r="P53" s="12"/>
      <c r="Q53" s="11"/>
      <c r="R53" s="11"/>
      <c r="S53" s="11"/>
      <c r="T53" s="11"/>
      <c r="U53" s="11"/>
      <c r="V53" s="5"/>
      <c r="W53" s="5"/>
      <c r="X53" s="15"/>
      <c r="Y53" s="15"/>
      <c r="Z53" s="15"/>
      <c r="AA53" s="16"/>
      <c r="AC53"/>
      <c r="AD53" s="2"/>
    </row>
    <row r="54" spans="9:30" ht="12.75" x14ac:dyDescent="0.2">
      <c r="I54" s="12"/>
      <c r="P54" s="12"/>
      <c r="Q54" s="12"/>
      <c r="R54" s="12"/>
      <c r="S54" s="12"/>
      <c r="T54" s="12"/>
      <c r="U54" s="12"/>
      <c r="V54" s="5"/>
      <c r="W54" s="5"/>
      <c r="X54" s="15"/>
      <c r="Y54" s="15"/>
      <c r="Z54" s="15"/>
      <c r="AA54" s="16"/>
      <c r="AC54"/>
      <c r="AD54" s="2"/>
    </row>
    <row r="55" spans="9:30" ht="12.75" x14ac:dyDescent="0.2">
      <c r="I55" s="12"/>
      <c r="P55" s="12"/>
      <c r="Q55" s="12"/>
      <c r="R55" s="12"/>
      <c r="S55" s="12"/>
      <c r="T55" s="12"/>
      <c r="U55" s="12"/>
      <c r="V55" s="5"/>
      <c r="W55" s="5"/>
      <c r="X55" s="15"/>
      <c r="Y55" s="15"/>
      <c r="Z55" s="15"/>
      <c r="AA55" s="16"/>
      <c r="AC55"/>
      <c r="AD55" s="2"/>
    </row>
    <row r="56" spans="9:30" ht="12.75" x14ac:dyDescent="0.2">
      <c r="I56" s="11"/>
      <c r="P56" s="11"/>
      <c r="Q56" s="11"/>
      <c r="R56" s="11"/>
      <c r="S56" s="11"/>
      <c r="T56" s="11"/>
      <c r="U56" s="11"/>
      <c r="V56" s="5"/>
      <c r="W56" s="5"/>
      <c r="X56" s="15"/>
      <c r="Y56" s="15"/>
      <c r="Z56" s="15"/>
      <c r="AA56" s="16"/>
      <c r="AC56"/>
      <c r="AD56" s="2"/>
    </row>
    <row r="57" spans="9:30" ht="12.75" x14ac:dyDescent="0.2">
      <c r="I57" s="11"/>
      <c r="P57" s="11"/>
      <c r="Q57" s="11"/>
      <c r="R57" s="11"/>
      <c r="S57" s="11"/>
      <c r="T57" s="11"/>
      <c r="U57" s="11"/>
      <c r="V57" s="5"/>
      <c r="W57" s="5"/>
      <c r="X57" s="15"/>
      <c r="Y57" s="15"/>
      <c r="Z57" s="15"/>
      <c r="AA57" s="16"/>
      <c r="AC57"/>
      <c r="AD57" s="2"/>
    </row>
    <row r="58" spans="9:30" ht="12.75" x14ac:dyDescent="0.2">
      <c r="I58" s="11"/>
      <c r="P58" s="11"/>
      <c r="Q58" s="11"/>
      <c r="R58" s="11"/>
      <c r="S58" s="11"/>
      <c r="T58" s="11"/>
      <c r="U58" s="11"/>
      <c r="V58" s="5"/>
      <c r="W58" s="5"/>
      <c r="X58" s="15"/>
      <c r="Y58" s="15"/>
      <c r="Z58" s="15"/>
      <c r="AA58" s="16"/>
      <c r="AC58"/>
      <c r="AD58" s="2"/>
    </row>
    <row r="59" spans="9:30" ht="12.75" x14ac:dyDescent="0.2">
      <c r="I59" s="13"/>
      <c r="P59" s="13"/>
      <c r="Q59" s="13"/>
      <c r="R59" s="13"/>
      <c r="S59" s="13"/>
      <c r="T59" s="13"/>
      <c r="U59" s="13"/>
      <c r="V59" s="5"/>
      <c r="W59" s="5"/>
      <c r="X59" s="15"/>
      <c r="Y59" s="15"/>
      <c r="Z59" s="15"/>
      <c r="AA59" s="16"/>
      <c r="AC59"/>
      <c r="AD59" s="2"/>
    </row>
    <row r="60" spans="9:30" ht="12.75" x14ac:dyDescent="0.2">
      <c r="V60" s="5"/>
      <c r="W60" s="5"/>
      <c r="X60" s="15"/>
      <c r="Y60" s="15"/>
      <c r="Z60" s="15"/>
      <c r="AA60" s="16"/>
      <c r="AC60"/>
      <c r="AD60" s="2"/>
    </row>
    <row r="61" spans="9:30" ht="12.75" x14ac:dyDescent="0.2">
      <c r="V61" s="5"/>
      <c r="W61" s="5"/>
      <c r="X61" s="15"/>
      <c r="Y61" s="15"/>
      <c r="Z61" s="15"/>
      <c r="AA61" s="16"/>
      <c r="AC61"/>
      <c r="AD61" s="2"/>
    </row>
    <row r="62" spans="9:30" ht="12.75" x14ac:dyDescent="0.2">
      <c r="V62" s="5"/>
      <c r="W62" s="5"/>
      <c r="X62" s="15"/>
      <c r="Y62" s="15"/>
      <c r="Z62" s="15"/>
      <c r="AA62" s="16"/>
      <c r="AC62"/>
      <c r="AD62" s="2"/>
    </row>
    <row r="63" spans="9:30" ht="12.75" x14ac:dyDescent="0.2">
      <c r="V63" s="5"/>
      <c r="W63" s="5"/>
      <c r="X63" s="15"/>
      <c r="Y63" s="15"/>
      <c r="Z63" s="15"/>
      <c r="AA63" s="16"/>
      <c r="AC63"/>
      <c r="AD63" s="2"/>
    </row>
    <row r="64" spans="9:30" ht="12.75" x14ac:dyDescent="0.2">
      <c r="V64" s="5"/>
      <c r="W64" s="5"/>
      <c r="X64" s="15"/>
      <c r="Y64" s="15"/>
      <c r="Z64" s="15"/>
      <c r="AA64" s="16"/>
      <c r="AC64"/>
      <c r="AD64" s="2"/>
    </row>
    <row r="65" spans="22:30" ht="12.75" x14ac:dyDescent="0.2">
      <c r="V65" s="5"/>
      <c r="W65" s="5"/>
      <c r="X65" s="15"/>
      <c r="Y65" s="15"/>
      <c r="Z65" s="15"/>
      <c r="AA65" s="16"/>
      <c r="AC65"/>
      <c r="AD65" s="2"/>
    </row>
    <row r="66" spans="22:30" ht="12.75" x14ac:dyDescent="0.2">
      <c r="V66" s="5"/>
      <c r="W66" s="5"/>
      <c r="X66" s="15"/>
      <c r="Y66" s="15"/>
      <c r="Z66" s="15"/>
      <c r="AA66" s="16"/>
      <c r="AC66"/>
      <c r="AD66" s="2"/>
    </row>
    <row r="67" spans="22:30" ht="12.75" x14ac:dyDescent="0.2">
      <c r="V67" s="5"/>
      <c r="W67" s="5"/>
      <c r="X67" s="15"/>
      <c r="Y67" s="15"/>
      <c r="Z67" s="15"/>
      <c r="AA67" s="16"/>
      <c r="AC67"/>
      <c r="AD67" s="2"/>
    </row>
    <row r="68" spans="22:30" ht="12.75" x14ac:dyDescent="0.2">
      <c r="V68" s="5"/>
      <c r="W68" s="5"/>
      <c r="X68" s="15"/>
      <c r="Y68" s="15"/>
      <c r="Z68" s="15"/>
      <c r="AA68" s="16"/>
      <c r="AC68"/>
      <c r="AD68" s="2"/>
    </row>
    <row r="69" spans="22:30" ht="12.75" x14ac:dyDescent="0.2">
      <c r="V69" s="5"/>
      <c r="W69" s="5"/>
      <c r="X69" s="15"/>
      <c r="Y69" s="15"/>
      <c r="Z69" s="15"/>
      <c r="AA69" s="16"/>
      <c r="AC69"/>
      <c r="AD69" s="2"/>
    </row>
    <row r="70" spans="22:30" ht="12.75" x14ac:dyDescent="0.2">
      <c r="V70" s="5"/>
      <c r="W70" s="5"/>
      <c r="X70" s="15"/>
      <c r="Y70" s="15"/>
      <c r="Z70" s="15"/>
      <c r="AA70" s="16"/>
      <c r="AC70"/>
      <c r="AD70" s="2"/>
    </row>
    <row r="71" spans="22:30" ht="12.75" x14ac:dyDescent="0.2">
      <c r="V71" s="5"/>
      <c r="W71" s="5"/>
      <c r="X71" s="15"/>
      <c r="Y71" s="15"/>
      <c r="Z71" s="15"/>
      <c r="AA71" s="16"/>
      <c r="AC71"/>
      <c r="AD71" s="2"/>
    </row>
    <row r="72" spans="22:30" ht="12.75" x14ac:dyDescent="0.2">
      <c r="V72" s="5"/>
      <c r="W72" s="5"/>
      <c r="X72" s="15"/>
      <c r="Y72" s="15"/>
      <c r="Z72" s="15"/>
      <c r="AA72" s="16"/>
      <c r="AC72"/>
      <c r="AD72" s="2"/>
    </row>
    <row r="73" spans="22:30" ht="12.75" x14ac:dyDescent="0.2">
      <c r="V73" s="5"/>
      <c r="W73" s="5"/>
      <c r="X73" s="15"/>
      <c r="Y73" s="15"/>
      <c r="Z73" s="15"/>
      <c r="AA73" s="16"/>
      <c r="AC73"/>
      <c r="AD73" s="2"/>
    </row>
    <row r="74" spans="22:30" ht="12.75" x14ac:dyDescent="0.2">
      <c r="V74" s="5"/>
      <c r="W74" s="5"/>
      <c r="X74" s="15"/>
      <c r="Y74" s="15"/>
      <c r="Z74" s="15"/>
      <c r="AA74" s="16"/>
      <c r="AC74"/>
      <c r="AD74" s="2"/>
    </row>
    <row r="75" spans="22:30" ht="12.75" x14ac:dyDescent="0.2">
      <c r="V75" s="5"/>
      <c r="W75" s="5"/>
      <c r="X75" s="15"/>
      <c r="Y75" s="15"/>
      <c r="Z75" s="15"/>
      <c r="AA75" s="16"/>
      <c r="AC75"/>
      <c r="AD75" s="2"/>
    </row>
    <row r="76" spans="22:30" ht="12.75" x14ac:dyDescent="0.2">
      <c r="V76" s="5"/>
      <c r="W76" s="5"/>
      <c r="X76" s="15"/>
      <c r="Y76" s="15"/>
      <c r="Z76" s="15"/>
      <c r="AA76" s="16"/>
      <c r="AC76"/>
      <c r="AD76" s="2"/>
    </row>
    <row r="77" spans="22:30" ht="12.75" x14ac:dyDescent="0.2">
      <c r="V77" s="5"/>
      <c r="W77" s="5"/>
      <c r="X77" s="15"/>
      <c r="Y77" s="15"/>
      <c r="Z77" s="15"/>
      <c r="AA77" s="16"/>
      <c r="AC77"/>
      <c r="AD77" s="2"/>
    </row>
    <row r="78" spans="22:30" ht="12.75" x14ac:dyDescent="0.2">
      <c r="V78" s="5"/>
      <c r="W78" s="5"/>
      <c r="X78" s="15"/>
      <c r="Y78" s="15"/>
      <c r="Z78" s="15"/>
      <c r="AA78" s="16"/>
      <c r="AC78"/>
      <c r="AD78" s="2"/>
    </row>
    <row r="79" spans="22:30" ht="12.75" x14ac:dyDescent="0.2">
      <c r="V79" s="5"/>
      <c r="W79" s="5"/>
      <c r="X79" s="15"/>
      <c r="Y79" s="15"/>
      <c r="Z79" s="15"/>
      <c r="AA79" s="16"/>
      <c r="AC79"/>
      <c r="AD79" s="2"/>
    </row>
    <row r="80" spans="22:30" ht="12.75" x14ac:dyDescent="0.2">
      <c r="V80" s="5"/>
      <c r="W80" s="5"/>
      <c r="X80" s="15"/>
      <c r="Y80" s="15"/>
      <c r="Z80" s="15"/>
      <c r="AA80" s="16"/>
      <c r="AC80"/>
      <c r="AD80" s="2"/>
    </row>
    <row r="81" spans="9:30" ht="12.75" x14ac:dyDescent="0.2">
      <c r="V81" s="5"/>
      <c r="W81" s="5"/>
      <c r="X81" s="15"/>
      <c r="Y81" s="15"/>
      <c r="Z81" s="15"/>
      <c r="AA81" s="16"/>
      <c r="AC81"/>
      <c r="AD81" s="2"/>
    </row>
    <row r="82" spans="9:30" ht="12.75" x14ac:dyDescent="0.2">
      <c r="V82" s="5"/>
      <c r="W82" s="5"/>
      <c r="X82" s="15"/>
      <c r="Y82" s="15"/>
      <c r="Z82" s="15"/>
      <c r="AA82" s="16"/>
      <c r="AC82"/>
      <c r="AD82" s="2"/>
    </row>
    <row r="83" spans="9:30" ht="12.75" x14ac:dyDescent="0.2">
      <c r="V83" s="5"/>
      <c r="W83" s="5"/>
      <c r="X83" s="15"/>
      <c r="Y83" s="15"/>
      <c r="Z83" s="15"/>
      <c r="AA83" s="16"/>
      <c r="AC83"/>
      <c r="AD83" s="2"/>
    </row>
    <row r="84" spans="9:30" ht="12.75" x14ac:dyDescent="0.2">
      <c r="V84" s="5"/>
      <c r="W84" s="5"/>
      <c r="X84" s="15"/>
      <c r="Y84" s="15"/>
      <c r="Z84" s="15"/>
      <c r="AA84" s="16"/>
      <c r="AC84"/>
      <c r="AD84" s="2"/>
    </row>
    <row r="85" spans="9:30" ht="12.75" x14ac:dyDescent="0.2">
      <c r="V85" s="5"/>
      <c r="W85" s="5"/>
      <c r="X85" s="15"/>
      <c r="Y85" s="15"/>
      <c r="Z85" s="15"/>
      <c r="AA85" s="16"/>
      <c r="AC85"/>
      <c r="AD85" s="2"/>
    </row>
    <row r="86" spans="9:30" ht="12.75" x14ac:dyDescent="0.2">
      <c r="V86" s="5"/>
      <c r="W86" s="5"/>
      <c r="X86" s="15"/>
      <c r="Y86" s="15"/>
      <c r="Z86" s="15"/>
      <c r="AA86" s="16"/>
      <c r="AC86"/>
      <c r="AD86" s="2"/>
    </row>
    <row r="87" spans="9:30" ht="12.75" x14ac:dyDescent="0.2">
      <c r="V87" s="5"/>
      <c r="W87" s="5"/>
      <c r="X87" s="15"/>
      <c r="Y87" s="15"/>
      <c r="Z87" s="15"/>
      <c r="AA87" s="16"/>
      <c r="AC87"/>
      <c r="AD87" s="2"/>
    </row>
    <row r="88" spans="9:30" ht="12.75" x14ac:dyDescent="0.2">
      <c r="V88" s="5"/>
      <c r="W88" s="5"/>
      <c r="X88" s="15"/>
      <c r="Y88" s="15"/>
      <c r="Z88" s="15"/>
      <c r="AA88" s="16"/>
      <c r="AC88"/>
      <c r="AD88" s="2"/>
    </row>
    <row r="89" spans="9:30" ht="12.75" x14ac:dyDescent="0.2">
      <c r="V89" s="5"/>
      <c r="W89" s="5"/>
      <c r="X89" s="15"/>
      <c r="Y89" s="15"/>
      <c r="Z89" s="15"/>
      <c r="AA89" s="16"/>
      <c r="AC89"/>
      <c r="AD89" s="2"/>
    </row>
    <row r="90" spans="9:30" ht="12.75" x14ac:dyDescent="0.2">
      <c r="V90" s="5"/>
      <c r="W90" s="5"/>
      <c r="X90" s="15"/>
      <c r="Y90" s="15"/>
      <c r="Z90" s="15"/>
      <c r="AA90" s="16"/>
      <c r="AC90"/>
      <c r="AD90" s="2"/>
    </row>
    <row r="91" spans="9:30" ht="12.75" x14ac:dyDescent="0.2">
      <c r="V91" s="5"/>
      <c r="W91" s="5"/>
      <c r="X91" s="15"/>
      <c r="Y91" s="15"/>
      <c r="Z91" s="15"/>
      <c r="AA91" s="16"/>
      <c r="AC91"/>
      <c r="AD91" s="2"/>
    </row>
    <row r="92" spans="9:30" ht="12.75" x14ac:dyDescent="0.2">
      <c r="V92" s="5"/>
      <c r="W92" s="5"/>
      <c r="X92" s="15"/>
      <c r="Y92" s="15"/>
      <c r="Z92" s="15"/>
      <c r="AA92" s="16"/>
      <c r="AC92"/>
      <c r="AD92" s="2"/>
    </row>
    <row r="93" spans="9:30" ht="12.75" x14ac:dyDescent="0.2">
      <c r="I93" s="5"/>
      <c r="P93" s="5"/>
      <c r="Q93" s="5"/>
      <c r="R93" s="5"/>
      <c r="S93" s="5"/>
      <c r="T93" s="5"/>
      <c r="U93" s="5"/>
      <c r="V93" s="5"/>
      <c r="W93" s="5"/>
      <c r="X93" s="15"/>
      <c r="Y93" s="15"/>
      <c r="Z93" s="15"/>
      <c r="AA93" s="16"/>
      <c r="AC93"/>
      <c r="AD93" s="2"/>
    </row>
    <row r="94" spans="9:30" ht="12.75" x14ac:dyDescent="0.2">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J3:O3"/>
    <mergeCell ref="Q3:V3"/>
    <mergeCell ref="D13:H13"/>
    <mergeCell ref="C11:H12"/>
    <mergeCell ref="C3:H3"/>
  </mergeCells>
  <phoneticPr fontId="2"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6"/>
  <sheetViews>
    <sheetView zoomScale="85" zoomScaleNormal="85" workbookViewId="0">
      <selection activeCell="M16" sqref="M16"/>
    </sheetView>
  </sheetViews>
  <sheetFormatPr defaultColWidth="9.140625" defaultRowHeight="12" x14ac:dyDescent="0.2"/>
  <cols>
    <col min="1" max="1" width="2.42578125" style="1" customWidth="1"/>
    <col min="2" max="2" width="2.5703125" style="1" customWidth="1"/>
    <col min="3" max="3" width="14.5703125" style="1" customWidth="1"/>
    <col min="4" max="4" width="10" style="1" bestFit="1" customWidth="1"/>
    <col min="5" max="5" width="10.85546875" style="1" bestFit="1" customWidth="1"/>
    <col min="6" max="6" width="10" style="1" bestFit="1" customWidth="1"/>
    <col min="7" max="8" width="10" style="1" customWidth="1"/>
    <col min="9" max="9" width="4.140625" style="1" customWidth="1"/>
    <col min="10" max="15" width="8.7109375" style="1" customWidth="1"/>
    <col min="16" max="16" width="2.5703125" style="1" customWidth="1"/>
    <col min="17" max="17" width="18.28515625" style="1" customWidth="1"/>
    <col min="18" max="22" width="9.140625" style="1"/>
    <col min="23" max="23" width="3.5703125" style="1" customWidth="1"/>
    <col min="24" max="24" width="15.85546875" style="14" bestFit="1" customWidth="1"/>
    <col min="25" max="26" width="6.5703125" style="14" bestFit="1" customWidth="1"/>
    <col min="27" max="27" width="7.85546875" style="14" bestFit="1" customWidth="1"/>
    <col min="28" max="28" width="8" style="14" bestFit="1" customWidth="1"/>
    <col min="29" max="16384" width="9.140625" style="1"/>
  </cols>
  <sheetData>
    <row r="2" spans="2:31" x14ac:dyDescent="0.2">
      <c r="C2" s="64" t="s">
        <v>23</v>
      </c>
      <c r="D2" s="64"/>
      <c r="E2" s="64"/>
      <c r="F2" s="64"/>
      <c r="G2" s="64"/>
      <c r="H2" s="64"/>
    </row>
    <row r="3" spans="2:31" ht="29.25" customHeight="1" x14ac:dyDescent="0.2">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2.75" x14ac:dyDescent="0.2">
      <c r="C5" s="40" t="s">
        <v>12</v>
      </c>
      <c r="D5" s="39">
        <f>MAX(0,K5:K35)</f>
        <v>27187</v>
      </c>
      <c r="E5" s="39">
        <f t="shared" ref="E5:H5" si="0">MAX(0,L5:L35)</f>
        <v>9247.0002800000002</v>
      </c>
      <c r="F5" s="39">
        <f t="shared" si="0"/>
        <v>8899</v>
      </c>
      <c r="G5" s="39">
        <f t="shared" si="0"/>
        <v>462</v>
      </c>
      <c r="H5" s="39">
        <f t="shared" si="0"/>
        <v>3838</v>
      </c>
      <c r="I5" s="1">
        <v>1</v>
      </c>
      <c r="J5" s="42">
        <v>1</v>
      </c>
      <c r="K5" s="34">
        <v>27187</v>
      </c>
      <c r="L5" s="32">
        <v>9247.0002800000002</v>
      </c>
      <c r="M5" s="32">
        <v>8899</v>
      </c>
      <c r="N5" s="32">
        <v>462</v>
      </c>
      <c r="O5" s="33">
        <v>3838</v>
      </c>
      <c r="AC5"/>
      <c r="AD5" s="2"/>
      <c r="AE5" s="6"/>
    </row>
    <row r="6" spans="2:31" ht="12.75" x14ac:dyDescent="0.2">
      <c r="B6" s="41"/>
      <c r="C6" s="40" t="s">
        <v>13</v>
      </c>
      <c r="D6" s="39">
        <f>MAX(0,-MIN(K5:K35))</f>
        <v>42677</v>
      </c>
      <c r="E6" s="39">
        <f>MAX(0,-MIN(L5:L35))</f>
        <v>6070.9989500000001</v>
      </c>
      <c r="F6" s="39">
        <f>MAX(0,-MIN(M5:M35))</f>
        <v>9873</v>
      </c>
      <c r="G6" s="39">
        <f>MAX(0,-MIN(N5:N35))</f>
        <v>11075</v>
      </c>
      <c r="H6" s="39">
        <f>MAX(0,-MIN(O5:O35))</f>
        <v>6786</v>
      </c>
      <c r="I6" s="1">
        <v>2</v>
      </c>
      <c r="J6" s="43">
        <v>1</v>
      </c>
      <c r="K6" s="34">
        <v>10738</v>
      </c>
      <c r="L6" s="18">
        <v>8205.7275499999996</v>
      </c>
      <c r="M6" s="18">
        <v>5269</v>
      </c>
      <c r="N6" s="18">
        <v>181</v>
      </c>
      <c r="O6" s="35">
        <v>2673</v>
      </c>
      <c r="AC6"/>
      <c r="AD6" s="2"/>
    </row>
    <row r="7" spans="2:31" ht="12.75" x14ac:dyDescent="0.2">
      <c r="I7" s="1">
        <v>3</v>
      </c>
      <c r="J7" s="43">
        <v>1</v>
      </c>
      <c r="K7" s="34">
        <v>7677</v>
      </c>
      <c r="L7" s="18">
        <v>7945.3320400000002</v>
      </c>
      <c r="M7" s="18">
        <v>3638</v>
      </c>
      <c r="N7" s="18">
        <v>105</v>
      </c>
      <c r="O7" s="35">
        <v>1898</v>
      </c>
      <c r="W7" s="5"/>
      <c r="AC7"/>
      <c r="AD7" s="2"/>
    </row>
    <row r="8" spans="2:31" ht="12.75" x14ac:dyDescent="0.2">
      <c r="I8" s="1">
        <v>4</v>
      </c>
      <c r="J8" s="43">
        <v>1</v>
      </c>
      <c r="K8" s="34">
        <v>6499</v>
      </c>
      <c r="L8" s="18">
        <v>7612.2881100000004</v>
      </c>
      <c r="M8" s="18">
        <v>2675</v>
      </c>
      <c r="N8" s="18">
        <v>82</v>
      </c>
      <c r="O8" s="35">
        <v>1582</v>
      </c>
      <c r="W8" s="5"/>
      <c r="AC8"/>
      <c r="AD8" s="2"/>
    </row>
    <row r="9" spans="2:31" ht="12.75" x14ac:dyDescent="0.2">
      <c r="I9" s="1">
        <v>5</v>
      </c>
      <c r="J9" s="43">
        <v>1</v>
      </c>
      <c r="K9" s="34">
        <v>5392</v>
      </c>
      <c r="L9" s="18">
        <v>7398.0199199999997</v>
      </c>
      <c r="M9" s="18">
        <v>2123</v>
      </c>
      <c r="N9" s="18">
        <v>74</v>
      </c>
      <c r="O9" s="35">
        <v>1455</v>
      </c>
      <c r="W9" s="5"/>
      <c r="AC9"/>
      <c r="AD9" s="2"/>
    </row>
    <row r="10" spans="2:31" ht="12.75" x14ac:dyDescent="0.2">
      <c r="I10" s="1">
        <v>6</v>
      </c>
      <c r="J10" s="43">
        <v>1</v>
      </c>
      <c r="K10" s="34">
        <v>4277</v>
      </c>
      <c r="L10" s="18">
        <v>6707.0003900000002</v>
      </c>
      <c r="M10" s="18">
        <v>1895</v>
      </c>
      <c r="N10" s="18">
        <v>68</v>
      </c>
      <c r="O10" s="35">
        <v>1250</v>
      </c>
      <c r="W10" s="5"/>
      <c r="AC10"/>
      <c r="AD10" s="2"/>
    </row>
    <row r="11" spans="2:31" ht="12.75" customHeight="1" x14ac:dyDescent="0.2">
      <c r="C11" s="64" t="s">
        <v>17</v>
      </c>
      <c r="D11" s="64"/>
      <c r="E11" s="64"/>
      <c r="F11" s="64"/>
      <c r="G11" s="64"/>
      <c r="H11" s="64"/>
      <c r="I11" s="1">
        <v>7</v>
      </c>
      <c r="J11" s="43">
        <v>1</v>
      </c>
      <c r="K11" s="34">
        <v>3468</v>
      </c>
      <c r="L11" s="18">
        <v>5748.8437400000003</v>
      </c>
      <c r="M11" s="18">
        <v>1704</v>
      </c>
      <c r="N11" s="18">
        <v>64</v>
      </c>
      <c r="O11" s="35">
        <v>1127</v>
      </c>
      <c r="W11" s="5"/>
      <c r="AC11"/>
      <c r="AD11" s="2"/>
    </row>
    <row r="12" spans="2:31" ht="12.75" customHeight="1" x14ac:dyDescent="0.2">
      <c r="C12" s="64"/>
      <c r="D12" s="64"/>
      <c r="E12" s="64"/>
      <c r="F12" s="64"/>
      <c r="G12" s="64"/>
      <c r="H12" s="64"/>
      <c r="I12" s="1">
        <v>8</v>
      </c>
      <c r="J12" s="43">
        <v>1</v>
      </c>
      <c r="K12" s="34">
        <v>1808</v>
      </c>
      <c r="L12" s="18">
        <v>4921.7852899999998</v>
      </c>
      <c r="M12" s="18">
        <v>1574</v>
      </c>
      <c r="N12" s="18">
        <v>60</v>
      </c>
      <c r="O12" s="35">
        <v>938</v>
      </c>
      <c r="W12" s="5"/>
      <c r="AC12"/>
      <c r="AD12" s="2"/>
    </row>
    <row r="13" spans="2:31" ht="12.75" x14ac:dyDescent="0.2">
      <c r="C13" s="4"/>
      <c r="D13" s="65" t="s">
        <v>10</v>
      </c>
      <c r="E13" s="66"/>
      <c r="F13" s="66"/>
      <c r="G13" s="66"/>
      <c r="H13" s="66"/>
      <c r="I13" s="1">
        <v>9</v>
      </c>
      <c r="J13" s="43">
        <v>1</v>
      </c>
      <c r="K13" s="34">
        <v>612</v>
      </c>
      <c r="L13" s="18">
        <v>4037.0664099999999</v>
      </c>
      <c r="M13" s="18">
        <v>1113</v>
      </c>
      <c r="N13" s="18">
        <v>55</v>
      </c>
      <c r="O13" s="35">
        <v>870</v>
      </c>
      <c r="W13" s="5"/>
      <c r="AC13"/>
      <c r="AD13" s="2"/>
    </row>
    <row r="14" spans="2:31" ht="12.75" customHeight="1" x14ac:dyDescent="0.2">
      <c r="C14" s="19"/>
      <c r="D14" s="50" t="s">
        <v>7</v>
      </c>
      <c r="E14" s="51" t="s">
        <v>5</v>
      </c>
      <c r="F14" s="51" t="s">
        <v>6</v>
      </c>
      <c r="G14" s="51" t="s">
        <v>15</v>
      </c>
      <c r="H14" s="52" t="s">
        <v>14</v>
      </c>
      <c r="I14" s="1">
        <v>10</v>
      </c>
      <c r="J14" s="43">
        <v>1</v>
      </c>
      <c r="K14" s="34">
        <v>115</v>
      </c>
      <c r="L14" s="18">
        <v>3879.3961399999998</v>
      </c>
      <c r="M14" s="18">
        <v>800</v>
      </c>
      <c r="N14" s="18">
        <v>51</v>
      </c>
      <c r="O14" s="35">
        <v>610</v>
      </c>
      <c r="W14" s="5"/>
      <c r="AC14"/>
      <c r="AD14" s="2"/>
    </row>
    <row r="15" spans="2:31" ht="12.75" customHeight="1" x14ac:dyDescent="0.2">
      <c r="C15" s="57" t="s">
        <v>0</v>
      </c>
      <c r="D15" s="31">
        <f>MAX(K5:K35)</f>
        <v>27187</v>
      </c>
      <c r="E15" s="32">
        <f t="shared" ref="E15:H15" si="1">MAX(L5:L35)</f>
        <v>9247.0002800000002</v>
      </c>
      <c r="F15" s="32">
        <f t="shared" si="1"/>
        <v>8899</v>
      </c>
      <c r="G15" s="32">
        <f t="shared" si="1"/>
        <v>462</v>
      </c>
      <c r="H15" s="33">
        <f t="shared" si="1"/>
        <v>3838</v>
      </c>
      <c r="I15" s="1">
        <v>11</v>
      </c>
      <c r="J15" s="43">
        <v>1</v>
      </c>
      <c r="K15" s="34">
        <v>-393</v>
      </c>
      <c r="L15" s="18">
        <v>3719.30375</v>
      </c>
      <c r="M15" s="18">
        <v>352</v>
      </c>
      <c r="N15" s="18">
        <v>48</v>
      </c>
      <c r="O15" s="35">
        <v>439</v>
      </c>
      <c r="W15" s="8"/>
      <c r="AC15"/>
      <c r="AD15" s="2"/>
    </row>
    <row r="16" spans="2:31" ht="12.75" x14ac:dyDescent="0.2">
      <c r="C16" s="58">
        <v>0.95</v>
      </c>
      <c r="D16" s="34">
        <f>PERCENTILE(K5:K35, 0.95)</f>
        <v>9360.549999999992</v>
      </c>
      <c r="E16" s="18">
        <f t="shared" ref="E16:H16" si="2">PERCENTILE(L5:L35, 0.95)</f>
        <v>8088.5495704999994</v>
      </c>
      <c r="F16" s="18">
        <f t="shared" si="2"/>
        <v>4535.0499999999956</v>
      </c>
      <c r="G16" s="18">
        <f t="shared" si="2"/>
        <v>146.79999999999978</v>
      </c>
      <c r="H16" s="35">
        <f t="shared" si="2"/>
        <v>2324.2499999999977</v>
      </c>
      <c r="I16" s="1">
        <v>12</v>
      </c>
      <c r="J16" s="43">
        <v>1</v>
      </c>
      <c r="K16" s="34">
        <v>-885</v>
      </c>
      <c r="L16" s="18">
        <v>3637.3698800000002</v>
      </c>
      <c r="M16" s="18">
        <v>55</v>
      </c>
      <c r="N16" s="18">
        <v>46</v>
      </c>
      <c r="O16" s="35">
        <v>317</v>
      </c>
      <c r="W16" s="8"/>
      <c r="AC16"/>
      <c r="AD16" s="2"/>
    </row>
    <row r="17" spans="2:30" ht="12.75" x14ac:dyDescent="0.2">
      <c r="C17" s="59">
        <v>0.75</v>
      </c>
      <c r="D17" s="34">
        <f>PERCENTILE(K5:K35, 0.75)</f>
        <v>1509</v>
      </c>
      <c r="E17" s="18">
        <f t="shared" ref="E17:H17" si="3">PERCENTILE(L5:L35, 0.75)</f>
        <v>4700.6055699999997</v>
      </c>
      <c r="F17" s="18">
        <f t="shared" si="3"/>
        <v>1458.75</v>
      </c>
      <c r="G17" s="18">
        <f t="shared" si="3"/>
        <v>58.75</v>
      </c>
      <c r="H17" s="35">
        <f t="shared" si="3"/>
        <v>921</v>
      </c>
      <c r="I17" s="1">
        <v>13</v>
      </c>
      <c r="J17" s="43">
        <v>1</v>
      </c>
      <c r="K17" s="34">
        <v>-1774</v>
      </c>
      <c r="L17" s="18">
        <v>3217.0001999999999</v>
      </c>
      <c r="M17" s="18">
        <v>-334</v>
      </c>
      <c r="N17" s="18">
        <v>42</v>
      </c>
      <c r="O17" s="35">
        <v>195</v>
      </c>
      <c r="W17" s="5"/>
      <c r="AC17"/>
      <c r="AD17" s="2"/>
    </row>
    <row r="18" spans="2:30" ht="12.75" x14ac:dyDescent="0.2">
      <c r="C18" s="59">
        <v>0.5</v>
      </c>
      <c r="D18" s="34">
        <f>PERCENTILE(K5:K35, 0.5)</f>
        <v>-3990.5</v>
      </c>
      <c r="E18" s="18">
        <f t="shared" ref="E18:H18" si="4">PERCENTILE(L5:L35, 0.5)</f>
        <v>2792.1669400000001</v>
      </c>
      <c r="F18" s="18">
        <f t="shared" si="4"/>
        <v>-971</v>
      </c>
      <c r="G18" s="18">
        <f t="shared" si="4"/>
        <v>29.5</v>
      </c>
      <c r="H18" s="35">
        <f t="shared" si="4"/>
        <v>-191</v>
      </c>
      <c r="I18" s="1">
        <v>14</v>
      </c>
      <c r="J18" s="43">
        <v>1</v>
      </c>
      <c r="K18" s="34">
        <v>-2730</v>
      </c>
      <c r="L18" s="18">
        <v>3046.37408</v>
      </c>
      <c r="M18" s="18">
        <v>-533</v>
      </c>
      <c r="N18" s="18">
        <v>38</v>
      </c>
      <c r="O18" s="35">
        <v>83</v>
      </c>
      <c r="W18" s="5"/>
      <c r="AC18"/>
      <c r="AD18" s="2"/>
    </row>
    <row r="19" spans="2:30" ht="12.75" x14ac:dyDescent="0.2">
      <c r="C19" s="59">
        <v>0.25</v>
      </c>
      <c r="D19" s="34">
        <f>PERCENTILE(K5:K35, 0.25)</f>
        <v>-10856.25</v>
      </c>
      <c r="E19" s="18">
        <f t="shared" ref="E19:H19" si="5">PERCENTILE(L5:L35, 0.25)</f>
        <v>1730.3275475</v>
      </c>
      <c r="F19" s="18">
        <f t="shared" si="5"/>
        <v>-2774.5</v>
      </c>
      <c r="G19" s="18">
        <f t="shared" si="5"/>
        <v>-239.5</v>
      </c>
      <c r="H19" s="35">
        <f t="shared" si="5"/>
        <v>-1596.25</v>
      </c>
      <c r="I19" s="1">
        <v>15</v>
      </c>
      <c r="J19" s="43">
        <v>1</v>
      </c>
      <c r="K19" s="34">
        <v>-3246</v>
      </c>
      <c r="L19" s="18">
        <v>2882.15407</v>
      </c>
      <c r="M19" s="18">
        <v>-868</v>
      </c>
      <c r="N19" s="18">
        <v>33</v>
      </c>
      <c r="O19" s="35">
        <v>-142</v>
      </c>
      <c r="P19" s="4"/>
      <c r="W19" s="5"/>
      <c r="AC19"/>
      <c r="AD19" s="2"/>
    </row>
    <row r="20" spans="2:30" ht="12.75" x14ac:dyDescent="0.2">
      <c r="C20" s="58">
        <v>0.05</v>
      </c>
      <c r="D20" s="34">
        <f>PERCENTILE(K5:K35, 0.05)</f>
        <v>-19892.05</v>
      </c>
      <c r="E20" s="18">
        <f t="shared" ref="E20:H20" si="6">PERCENTILE(L5:L35, 0.05)</f>
        <v>585.80073200000015</v>
      </c>
      <c r="F20" s="18">
        <f t="shared" si="6"/>
        <v>-6349.4</v>
      </c>
      <c r="G20" s="18">
        <f t="shared" si="6"/>
        <v>-3591.6</v>
      </c>
      <c r="H20" s="35">
        <f t="shared" si="6"/>
        <v>-3900.1499999999996</v>
      </c>
      <c r="I20" s="1">
        <v>16</v>
      </c>
      <c r="J20" s="43">
        <v>1</v>
      </c>
      <c r="K20" s="34">
        <v>-4735</v>
      </c>
      <c r="L20" s="18">
        <v>2702.1798100000001</v>
      </c>
      <c r="M20" s="18">
        <v>-1074</v>
      </c>
      <c r="N20" s="18">
        <v>26</v>
      </c>
      <c r="O20" s="35">
        <v>-240</v>
      </c>
      <c r="P20" s="4"/>
      <c r="W20" s="5"/>
      <c r="AC20"/>
      <c r="AD20" s="2"/>
    </row>
    <row r="21" spans="2:30" ht="12.75" x14ac:dyDescent="0.2">
      <c r="C21" s="60" t="s">
        <v>3</v>
      </c>
      <c r="D21" s="36">
        <f>MIN(K5:K35)</f>
        <v>-42677</v>
      </c>
      <c r="E21" s="23">
        <f t="shared" ref="E21:H21" si="7">MIN(L5:L35)</f>
        <v>-6070.9989500000001</v>
      </c>
      <c r="F21" s="23">
        <f t="shared" si="7"/>
        <v>-9873</v>
      </c>
      <c r="G21" s="23">
        <f t="shared" si="7"/>
        <v>-11075</v>
      </c>
      <c r="H21" s="37">
        <f t="shared" si="7"/>
        <v>-6786</v>
      </c>
      <c r="I21" s="1">
        <v>17</v>
      </c>
      <c r="J21" s="43">
        <v>1</v>
      </c>
      <c r="K21" s="34">
        <v>-4975</v>
      </c>
      <c r="L21" s="18">
        <v>2597.88636</v>
      </c>
      <c r="M21" s="18">
        <v>-1452</v>
      </c>
      <c r="N21" s="18">
        <v>22</v>
      </c>
      <c r="O21" s="35">
        <v>-439</v>
      </c>
      <c r="P21" s="4"/>
      <c r="W21" s="5"/>
      <c r="AC21"/>
      <c r="AD21" s="2"/>
    </row>
    <row r="22" spans="2:30" ht="12.75" x14ac:dyDescent="0.2">
      <c r="C22" s="61" t="s">
        <v>1</v>
      </c>
      <c r="D22" s="31">
        <f>AVERAGE(K5:K35)</f>
        <v>-4607.833333333333</v>
      </c>
      <c r="E22" s="32">
        <f>AVERAGE(L5:L35)</f>
        <v>3338.3237339999996</v>
      </c>
      <c r="F22" s="32">
        <f>AVERAGE(M5:M35)</f>
        <v>-850.13333333333333</v>
      </c>
      <c r="G22" s="32">
        <f>AVERAGE(N5:N35)</f>
        <v>-707.4666666666667</v>
      </c>
      <c r="H22" s="33">
        <f>AVERAGE(O5:O35)</f>
        <v>-454.33333333333331</v>
      </c>
      <c r="I22" s="1">
        <v>18</v>
      </c>
      <c r="J22" s="43">
        <v>1</v>
      </c>
      <c r="K22" s="34">
        <v>-5791</v>
      </c>
      <c r="L22" s="18">
        <v>2465.0092399999999</v>
      </c>
      <c r="M22" s="18">
        <v>-1672</v>
      </c>
      <c r="N22" s="18">
        <v>20</v>
      </c>
      <c r="O22" s="35">
        <v>-546</v>
      </c>
      <c r="P22" s="4"/>
      <c r="W22" s="5"/>
      <c r="AC22"/>
      <c r="AD22" s="2"/>
    </row>
    <row r="23" spans="2:30" ht="12.75" x14ac:dyDescent="0.2">
      <c r="C23" s="24" t="s">
        <v>4</v>
      </c>
      <c r="D23" s="34">
        <f>STDEV(K5:K35)</f>
        <v>12097.986187744247</v>
      </c>
      <c r="E23" s="18">
        <f>STDEV(L5:L35)</f>
        <v>3038.7376237624067</v>
      </c>
      <c r="F23" s="18">
        <f>STDEV(M5:M35)</f>
        <v>3697.9362253068643</v>
      </c>
      <c r="G23" s="18">
        <f>STDEV(N5:N35)</f>
        <v>2186.303662748413</v>
      </c>
      <c r="H23" s="35">
        <f>STDEV(O5:O35)</f>
        <v>2156.135932848284</v>
      </c>
      <c r="I23" s="1">
        <v>19</v>
      </c>
      <c r="J23" s="43">
        <v>1</v>
      </c>
      <c r="K23" s="34">
        <v>-7038</v>
      </c>
      <c r="L23" s="18">
        <v>2364.9992200000002</v>
      </c>
      <c r="M23" s="18">
        <v>-1835</v>
      </c>
      <c r="N23" s="18">
        <v>12</v>
      </c>
      <c r="O23" s="35">
        <v>-719</v>
      </c>
      <c r="P23" s="4"/>
      <c r="Q23" s="45"/>
      <c r="R23" s="4"/>
      <c r="S23" s="4"/>
      <c r="T23" s="4"/>
      <c r="U23" s="4"/>
      <c r="W23" s="5"/>
      <c r="X23" s="15"/>
      <c r="Y23" s="15"/>
      <c r="Z23" s="15"/>
      <c r="AA23" s="16"/>
      <c r="AC23"/>
      <c r="AD23" s="2"/>
    </row>
    <row r="24" spans="2:30" ht="12.75" customHeight="1" x14ac:dyDescent="0.2">
      <c r="C24" s="25" t="s">
        <v>8</v>
      </c>
      <c r="D24" s="53">
        <f>COUNTIF(K$5:K$35,"&gt;=0")/COUNTA(K$5:K$35)</f>
        <v>0.33333333333333331</v>
      </c>
      <c r="E24" s="46">
        <f>COUNTIF(L$5:L$35,"&gt;=0")/COUNTA(L$5:L$35)</f>
        <v>0.96666666666666667</v>
      </c>
      <c r="F24" s="46">
        <f>COUNTIF(M$5:M$35,"&gt;=0")/COUNTA(M$5:M$35)</f>
        <v>0.4</v>
      </c>
      <c r="G24" s="46">
        <f>COUNTIF(N$5:N$35,"&gt;=0")/COUNTA(N$5:N$35)</f>
        <v>0.6333333333333333</v>
      </c>
      <c r="H24" s="47">
        <f t="shared" ref="H24" si="8">COUNTIF(O$5:O$35,"&gt;=0")/COUNTA(O$5:O$35)</f>
        <v>0.46666666666666667</v>
      </c>
      <c r="I24" s="1">
        <v>20</v>
      </c>
      <c r="J24" s="43">
        <v>1</v>
      </c>
      <c r="K24" s="34">
        <v>-8112</v>
      </c>
      <c r="L24" s="18">
        <v>2153.0029100000002</v>
      </c>
      <c r="M24" s="18">
        <v>-2032</v>
      </c>
      <c r="N24" s="18">
        <v>-1</v>
      </c>
      <c r="O24" s="35">
        <v>-908</v>
      </c>
      <c r="P24" s="4"/>
      <c r="Q24" s="64" t="s">
        <v>19</v>
      </c>
      <c r="R24" s="64"/>
      <c r="S24" s="64"/>
      <c r="T24" s="64"/>
      <c r="U24" s="64"/>
      <c r="V24" s="64"/>
      <c r="W24" s="64"/>
      <c r="X24" s="15"/>
      <c r="Y24" s="15"/>
      <c r="Z24" s="15"/>
      <c r="AA24" s="16"/>
      <c r="AC24"/>
      <c r="AD24" s="2"/>
    </row>
    <row r="25" spans="2:30" ht="12.75" customHeight="1" x14ac:dyDescent="0.2">
      <c r="C25" s="26" t="s">
        <v>9</v>
      </c>
      <c r="D25" s="54">
        <f>1-D24</f>
        <v>0.66666666666666674</v>
      </c>
      <c r="E25" s="48">
        <f>1-E24</f>
        <v>3.3333333333333326E-2</v>
      </c>
      <c r="F25" s="48">
        <f>1-F24</f>
        <v>0.6</v>
      </c>
      <c r="G25" s="48">
        <f>1-G24</f>
        <v>0.3666666666666667</v>
      </c>
      <c r="H25" s="49">
        <f>1-H24</f>
        <v>0.53333333333333333</v>
      </c>
      <c r="I25" s="1">
        <v>21</v>
      </c>
      <c r="J25" s="43">
        <v>1</v>
      </c>
      <c r="K25" s="34">
        <v>-9468</v>
      </c>
      <c r="L25" s="18">
        <v>2054.7358100000001</v>
      </c>
      <c r="M25" s="18">
        <v>-2156</v>
      </c>
      <c r="N25" s="18">
        <v>-55</v>
      </c>
      <c r="O25" s="35">
        <v>-1181</v>
      </c>
      <c r="P25" s="4"/>
      <c r="Q25" s="64"/>
      <c r="R25" s="64"/>
      <c r="S25" s="64"/>
      <c r="T25" s="64"/>
      <c r="U25" s="64"/>
      <c r="V25" s="64"/>
      <c r="W25" s="64"/>
      <c r="X25" s="15"/>
      <c r="Y25" s="15"/>
      <c r="Z25" s="15"/>
      <c r="AA25" s="16"/>
      <c r="AC25"/>
      <c r="AD25" s="2"/>
    </row>
    <row r="26" spans="2:30" ht="12.75" x14ac:dyDescent="0.2">
      <c r="C26" s="55" t="s">
        <v>2</v>
      </c>
      <c r="D26" s="56">
        <f>MEDIAN(K5:K35)</f>
        <v>-3990.5</v>
      </c>
      <c r="E26" s="56">
        <f>MEDIAN(L5:L35)</f>
        <v>2792.1669400000001</v>
      </c>
      <c r="F26" s="56">
        <f>MEDIAN(M5:M35)</f>
        <v>-971</v>
      </c>
      <c r="G26" s="56">
        <f>MEDIAN(N5:N35)</f>
        <v>29.5</v>
      </c>
      <c r="H26" s="56">
        <f>MEDIAN(O5:O35)</f>
        <v>-191</v>
      </c>
      <c r="I26" s="1">
        <v>22</v>
      </c>
      <c r="J26" s="43">
        <v>1</v>
      </c>
      <c r="K26" s="34">
        <v>-10527</v>
      </c>
      <c r="L26" s="18">
        <v>1872.30971</v>
      </c>
      <c r="M26" s="18">
        <v>-2461</v>
      </c>
      <c r="N26" s="18">
        <v>-127</v>
      </c>
      <c r="O26" s="35">
        <v>-1537</v>
      </c>
      <c r="P26" s="4"/>
      <c r="Q26" s="4"/>
      <c r="R26" s="4"/>
      <c r="S26" s="4"/>
      <c r="T26" s="4"/>
      <c r="U26" s="4"/>
      <c r="V26" s="5"/>
      <c r="W26" s="5"/>
      <c r="X26" s="15"/>
      <c r="Y26" s="15"/>
      <c r="Z26" s="15"/>
      <c r="AA26" s="16"/>
      <c r="AC26"/>
      <c r="AD26" s="2"/>
    </row>
    <row r="27" spans="2:30" ht="12.75" x14ac:dyDescent="0.2">
      <c r="I27" s="1">
        <v>23</v>
      </c>
      <c r="J27" s="43">
        <v>1</v>
      </c>
      <c r="K27" s="34">
        <v>-10966</v>
      </c>
      <c r="L27" s="18">
        <v>1683.0001600000001</v>
      </c>
      <c r="M27" s="18">
        <v>-2879</v>
      </c>
      <c r="N27" s="18">
        <v>-277</v>
      </c>
      <c r="O27" s="35">
        <v>-1616</v>
      </c>
      <c r="P27" s="4"/>
      <c r="Q27" s="4"/>
      <c r="R27" s="4"/>
      <c r="S27" s="4"/>
      <c r="T27" s="4"/>
      <c r="U27" s="4"/>
      <c r="V27" s="5"/>
      <c r="W27" s="5"/>
      <c r="X27" s="15"/>
      <c r="Y27" s="15"/>
      <c r="Z27" s="15"/>
      <c r="AA27" s="16"/>
      <c r="AC27"/>
      <c r="AD27" s="2"/>
    </row>
    <row r="28" spans="2:30" ht="12.75" x14ac:dyDescent="0.2">
      <c r="C28" s="9"/>
      <c r="D28" s="9"/>
      <c r="E28" s="9"/>
      <c r="F28" s="9"/>
      <c r="G28" s="9"/>
      <c r="H28" s="9"/>
      <c r="I28" s="1">
        <v>24</v>
      </c>
      <c r="J28" s="43">
        <v>1</v>
      </c>
      <c r="K28" s="34">
        <v>-11744</v>
      </c>
      <c r="L28" s="18">
        <v>1539.77322</v>
      </c>
      <c r="M28" s="18">
        <v>-3065</v>
      </c>
      <c r="N28" s="18">
        <v>-473</v>
      </c>
      <c r="O28" s="35">
        <v>-1821</v>
      </c>
      <c r="P28" s="4"/>
      <c r="X28" s="15"/>
      <c r="Y28" s="15"/>
      <c r="Z28" s="15"/>
      <c r="AA28" s="16"/>
      <c r="AC28"/>
      <c r="AD28" s="2"/>
    </row>
    <row r="29" spans="2:30" ht="12.75" x14ac:dyDescent="0.2">
      <c r="B29" s="41"/>
      <c r="C29" s="41"/>
      <c r="I29" s="1">
        <v>25</v>
      </c>
      <c r="J29" s="43">
        <v>1</v>
      </c>
      <c r="K29" s="34">
        <v>-12314</v>
      </c>
      <c r="L29" s="18">
        <v>1388.4040600000001</v>
      </c>
      <c r="M29" s="18">
        <v>-3690</v>
      </c>
      <c r="N29" s="18">
        <v>-833</v>
      </c>
      <c r="O29" s="35">
        <v>-1971</v>
      </c>
      <c r="P29" s="4"/>
      <c r="Q29" s="4"/>
      <c r="R29" s="4"/>
      <c r="S29" s="4"/>
      <c r="T29" s="4"/>
      <c r="U29" s="4"/>
      <c r="V29" s="5"/>
      <c r="W29" s="5"/>
      <c r="X29" s="15"/>
      <c r="Y29" s="15"/>
      <c r="Z29" s="15"/>
      <c r="AA29" s="16"/>
      <c r="AC29"/>
      <c r="AD29" s="2"/>
    </row>
    <row r="30" spans="2:30" ht="12.75" x14ac:dyDescent="0.2">
      <c r="B30" s="41"/>
      <c r="C30" s="41"/>
      <c r="I30" s="1">
        <v>26</v>
      </c>
      <c r="J30" s="43">
        <v>1</v>
      </c>
      <c r="K30" s="34">
        <v>-14014</v>
      </c>
      <c r="L30" s="18">
        <v>1045.32431</v>
      </c>
      <c r="M30" s="18">
        <v>-4203</v>
      </c>
      <c r="N30" s="18">
        <v>-1280</v>
      </c>
      <c r="O30" s="35">
        <v>-2292</v>
      </c>
      <c r="P30" s="4"/>
      <c r="Q30" s="4"/>
      <c r="R30" s="4"/>
      <c r="S30" s="4"/>
      <c r="T30" s="4"/>
      <c r="U30" s="4"/>
      <c r="V30" s="5"/>
      <c r="W30" s="5"/>
      <c r="X30" s="15"/>
      <c r="Y30" s="15"/>
      <c r="Z30" s="15"/>
      <c r="AA30" s="16"/>
      <c r="AC30"/>
      <c r="AD30" s="2"/>
    </row>
    <row r="31" spans="2:30" ht="12.75" x14ac:dyDescent="0.2">
      <c r="B31" s="41"/>
      <c r="C31" s="41"/>
      <c r="I31" s="1">
        <v>27</v>
      </c>
      <c r="J31" s="43">
        <v>1</v>
      </c>
      <c r="K31" s="34">
        <v>-15266</v>
      </c>
      <c r="L31" s="18">
        <v>935.78413</v>
      </c>
      <c r="M31" s="18">
        <v>-4866</v>
      </c>
      <c r="N31" s="18">
        <v>-1532</v>
      </c>
      <c r="O31" s="35">
        <v>-2970</v>
      </c>
      <c r="P31" s="4"/>
      <c r="Q31" s="4"/>
      <c r="R31" s="4"/>
      <c r="S31" s="4"/>
      <c r="T31" s="4"/>
      <c r="U31" s="4"/>
      <c r="V31" s="5"/>
      <c r="W31" s="5"/>
      <c r="X31" s="15"/>
      <c r="Y31" s="15"/>
      <c r="Z31" s="15"/>
      <c r="AA31" s="16"/>
      <c r="AC31"/>
      <c r="AD31" s="2"/>
    </row>
    <row r="32" spans="2:30" ht="12.75" x14ac:dyDescent="0.2">
      <c r="B32" s="41"/>
      <c r="C32" s="41"/>
      <c r="I32" s="1">
        <v>28</v>
      </c>
      <c r="J32" s="43">
        <v>1</v>
      </c>
      <c r="K32" s="34">
        <v>-17521</v>
      </c>
      <c r="L32" s="18">
        <v>817.01367000000005</v>
      </c>
      <c r="M32" s="18">
        <v>-5850</v>
      </c>
      <c r="N32" s="18">
        <v>-2914</v>
      </c>
      <c r="O32" s="35">
        <v>-3552</v>
      </c>
      <c r="P32" s="4"/>
      <c r="Q32" s="4"/>
      <c r="R32" s="4"/>
      <c r="S32" s="4"/>
      <c r="T32" s="4"/>
      <c r="U32" s="4"/>
      <c r="V32" s="5"/>
      <c r="W32" s="5"/>
      <c r="X32" s="15"/>
      <c r="Y32" s="15"/>
      <c r="Z32" s="15"/>
      <c r="AA32" s="16"/>
      <c r="AC32"/>
      <c r="AD32" s="2"/>
    </row>
    <row r="33" spans="2:30" ht="12.75" x14ac:dyDescent="0.2">
      <c r="B33" s="41"/>
      <c r="C33" s="41"/>
      <c r="I33" s="1">
        <v>29</v>
      </c>
      <c r="J33" s="43">
        <v>1</v>
      </c>
      <c r="K33" s="34">
        <v>-21832</v>
      </c>
      <c r="L33" s="18">
        <v>396.62651</v>
      </c>
      <c r="M33" s="18">
        <v>-6758</v>
      </c>
      <c r="N33" s="18">
        <v>-4146</v>
      </c>
      <c r="O33" s="35">
        <v>-4185</v>
      </c>
      <c r="P33" s="4"/>
      <c r="Q33" s="4"/>
      <c r="R33" s="4"/>
      <c r="S33" s="4"/>
      <c r="T33" s="4"/>
      <c r="U33" s="4"/>
      <c r="V33" s="5"/>
      <c r="W33" s="5"/>
      <c r="X33" s="15"/>
      <c r="Y33" s="15"/>
      <c r="Z33" s="15"/>
      <c r="AA33" s="16"/>
      <c r="AC33"/>
      <c r="AD33" s="2"/>
    </row>
    <row r="34" spans="2:30" ht="12.75" x14ac:dyDescent="0.2">
      <c r="B34" s="41"/>
      <c r="C34" s="41"/>
      <c r="I34" s="1">
        <v>30</v>
      </c>
      <c r="J34" s="43">
        <v>1</v>
      </c>
      <c r="K34" s="34">
        <v>-42677</v>
      </c>
      <c r="L34" s="18">
        <v>-6070.9989500000001</v>
      </c>
      <c r="M34" s="18">
        <v>-9873</v>
      </c>
      <c r="N34" s="18">
        <v>-11075</v>
      </c>
      <c r="O34" s="35">
        <v>-6786</v>
      </c>
      <c r="P34" s="4"/>
      <c r="Q34" s="4"/>
      <c r="R34" s="4"/>
      <c r="S34" s="4"/>
      <c r="T34" s="4"/>
      <c r="U34" s="4"/>
      <c r="V34" s="5"/>
      <c r="W34" s="5"/>
      <c r="X34" s="15"/>
      <c r="Y34" s="15"/>
      <c r="Z34" s="15"/>
      <c r="AA34" s="16"/>
      <c r="AC34"/>
      <c r="AD34" s="2"/>
    </row>
    <row r="35" spans="2:30" ht="12.75" x14ac:dyDescent="0.2">
      <c r="B35" s="41"/>
      <c r="C35" s="41"/>
      <c r="J35" s="44"/>
      <c r="K35" s="36"/>
      <c r="L35" s="23"/>
      <c r="M35" s="23"/>
      <c r="N35" s="23"/>
      <c r="O35" s="37"/>
      <c r="P35" s="4"/>
      <c r="Q35" s="4"/>
      <c r="R35" s="4"/>
      <c r="S35" s="4"/>
      <c r="T35" s="4"/>
      <c r="U35" s="4"/>
      <c r="V35" s="5"/>
      <c r="W35" s="5"/>
      <c r="X35" s="15"/>
      <c r="Y35" s="15"/>
      <c r="Z35" s="15"/>
      <c r="AA35" s="16"/>
      <c r="AC35"/>
      <c r="AD35" s="2"/>
    </row>
    <row r="36" spans="2:30" ht="12.75" x14ac:dyDescent="0.2">
      <c r="B36" s="41"/>
      <c r="C36" s="41"/>
      <c r="I36" s="7"/>
      <c r="P36" s="7"/>
      <c r="Q36" s="7"/>
      <c r="R36" s="7"/>
      <c r="S36" s="7"/>
      <c r="T36" s="7"/>
      <c r="U36" s="7"/>
      <c r="V36" s="5"/>
      <c r="W36" s="5"/>
      <c r="X36" s="15"/>
      <c r="Y36" s="15"/>
      <c r="Z36" s="15"/>
      <c r="AA36" s="16"/>
      <c r="AC36"/>
      <c r="AD36" s="2"/>
    </row>
    <row r="37" spans="2:30" ht="12.75" x14ac:dyDescent="0.2">
      <c r="B37" s="41"/>
      <c r="C37" s="41"/>
      <c r="I37" s="7"/>
      <c r="P37" s="7"/>
      <c r="Q37" s="7"/>
      <c r="R37" s="7"/>
      <c r="S37" s="7"/>
      <c r="T37" s="7"/>
      <c r="U37" s="7"/>
      <c r="V37" s="5"/>
      <c r="W37" s="5"/>
      <c r="X37" s="15"/>
      <c r="Y37" s="15"/>
      <c r="Z37" s="15"/>
      <c r="AA37" s="16"/>
      <c r="AC37"/>
      <c r="AD37" s="2"/>
    </row>
    <row r="38" spans="2:30" ht="12.75" x14ac:dyDescent="0.2">
      <c r="B38" s="41"/>
      <c r="C38" s="41"/>
      <c r="I38" s="5"/>
      <c r="P38" s="5"/>
      <c r="Q38" s="5"/>
      <c r="R38" s="5"/>
      <c r="S38" s="5"/>
      <c r="T38" s="5"/>
      <c r="U38" s="5"/>
      <c r="V38" s="5"/>
      <c r="W38" s="5"/>
      <c r="X38" s="15"/>
      <c r="Y38" s="15"/>
      <c r="Z38" s="15"/>
      <c r="AA38" s="16"/>
      <c r="AC38"/>
      <c r="AD38" s="2"/>
    </row>
    <row r="39" spans="2:30" ht="12.75" x14ac:dyDescent="0.2">
      <c r="B39" s="41"/>
      <c r="C39" s="41"/>
      <c r="I39" s="10"/>
      <c r="P39" s="10"/>
      <c r="Q39" s="10"/>
      <c r="R39" s="10"/>
      <c r="S39" s="10"/>
      <c r="T39" s="10"/>
      <c r="U39" s="10"/>
      <c r="V39" s="5"/>
      <c r="W39" s="5"/>
      <c r="X39" s="15"/>
      <c r="Y39" s="15"/>
      <c r="Z39" s="15"/>
      <c r="AA39" s="16"/>
      <c r="AC39"/>
      <c r="AD39" s="2"/>
    </row>
    <row r="40" spans="2:30" ht="12.75" x14ac:dyDescent="0.2">
      <c r="B40" s="41"/>
      <c r="C40" s="41"/>
      <c r="I40" s="11"/>
      <c r="P40" s="11"/>
      <c r="Q40" s="11"/>
      <c r="R40" s="11"/>
      <c r="S40" s="11"/>
      <c r="T40" s="11"/>
      <c r="U40" s="11"/>
      <c r="V40" s="5"/>
      <c r="W40" s="5"/>
      <c r="X40" s="15"/>
      <c r="Y40" s="15"/>
      <c r="Z40" s="15"/>
      <c r="AA40" s="16"/>
      <c r="AC40"/>
      <c r="AD40" s="2"/>
    </row>
    <row r="41" spans="2:30" ht="12.75" x14ac:dyDescent="0.2">
      <c r="B41" s="41"/>
      <c r="C41" s="41"/>
      <c r="I41" s="11"/>
      <c r="P41" s="11"/>
      <c r="Q41" s="11"/>
      <c r="R41" s="11"/>
      <c r="S41" s="11"/>
      <c r="T41" s="11"/>
      <c r="U41" s="11"/>
      <c r="V41" s="5"/>
      <c r="W41" s="5"/>
      <c r="X41" s="15"/>
      <c r="Y41" s="15"/>
      <c r="Z41" s="15"/>
      <c r="AA41" s="16"/>
      <c r="AC41"/>
      <c r="AD41" s="2"/>
    </row>
    <row r="42" spans="2:30" ht="12.75" x14ac:dyDescent="0.2">
      <c r="B42" s="41"/>
      <c r="C42" s="41"/>
      <c r="I42" s="11"/>
      <c r="P42" s="11"/>
      <c r="Q42" s="11"/>
      <c r="R42" s="11"/>
      <c r="S42" s="11"/>
      <c r="T42" s="11"/>
      <c r="U42" s="11"/>
      <c r="V42" s="5"/>
      <c r="W42" s="5"/>
      <c r="X42" s="15"/>
      <c r="Y42" s="15"/>
      <c r="Z42" s="15"/>
      <c r="AA42" s="16"/>
      <c r="AC42"/>
      <c r="AD42" s="2"/>
    </row>
    <row r="43" spans="2:30" ht="12.75" x14ac:dyDescent="0.2">
      <c r="B43" s="41"/>
      <c r="C43" s="41"/>
      <c r="I43" s="11"/>
      <c r="P43" s="11"/>
      <c r="Q43" s="11"/>
      <c r="R43" s="11"/>
      <c r="S43" s="11"/>
      <c r="T43" s="11"/>
      <c r="U43" s="11"/>
      <c r="V43" s="5"/>
      <c r="W43" s="5"/>
      <c r="X43" s="15"/>
      <c r="Y43" s="15"/>
      <c r="Z43" s="15"/>
      <c r="AA43" s="16"/>
      <c r="AC43"/>
      <c r="AD43" s="2"/>
    </row>
    <row r="44" spans="2:30" ht="12.75" x14ac:dyDescent="0.2">
      <c r="I44" s="11"/>
      <c r="P44" s="11"/>
      <c r="Q44" s="11"/>
      <c r="R44" s="11"/>
      <c r="S44" s="11"/>
      <c r="T44" s="11"/>
      <c r="U44" s="11"/>
      <c r="V44" s="5"/>
      <c r="W44" s="5"/>
      <c r="X44" s="15"/>
      <c r="Y44" s="15"/>
      <c r="Z44" s="15"/>
      <c r="AA44" s="16"/>
      <c r="AC44"/>
      <c r="AD44" s="2"/>
    </row>
    <row r="45" spans="2:30" ht="12.75" x14ac:dyDescent="0.2">
      <c r="I45" s="11"/>
      <c r="P45" s="11"/>
      <c r="Q45" s="11"/>
      <c r="R45" s="11"/>
      <c r="S45" s="11"/>
      <c r="T45" s="11"/>
      <c r="U45" s="11"/>
      <c r="V45" s="5"/>
      <c r="W45" s="5"/>
      <c r="X45" s="15"/>
      <c r="Y45" s="15"/>
      <c r="Z45" s="15"/>
      <c r="AA45" s="16"/>
      <c r="AC45"/>
      <c r="AD45" s="2"/>
    </row>
    <row r="46" spans="2:30" ht="12.75" x14ac:dyDescent="0.2">
      <c r="I46" s="11"/>
      <c r="P46" s="11"/>
      <c r="Q46" s="11"/>
      <c r="R46" s="11"/>
      <c r="S46" s="11"/>
      <c r="T46" s="11"/>
      <c r="U46" s="11"/>
      <c r="V46" s="5"/>
      <c r="W46" s="5"/>
      <c r="X46" s="15"/>
      <c r="Y46" s="15"/>
      <c r="Z46" s="15"/>
      <c r="AA46" s="16"/>
      <c r="AC46"/>
      <c r="AD46" s="2"/>
    </row>
    <row r="47" spans="2:30" ht="12.75" x14ac:dyDescent="0.2">
      <c r="I47" s="11"/>
      <c r="P47" s="11"/>
      <c r="Q47" s="11"/>
      <c r="R47" s="11"/>
      <c r="S47" s="11"/>
      <c r="T47" s="11"/>
      <c r="U47" s="11"/>
      <c r="V47" s="5"/>
      <c r="W47" s="5"/>
      <c r="X47" s="15"/>
      <c r="Y47" s="15"/>
      <c r="Z47" s="15"/>
      <c r="AA47" s="16"/>
      <c r="AC47"/>
      <c r="AD47" s="2"/>
    </row>
    <row r="48" spans="2:30" ht="12.75" x14ac:dyDescent="0.2">
      <c r="I48" s="11"/>
      <c r="P48" s="11"/>
      <c r="Q48" s="11"/>
      <c r="R48" s="11"/>
      <c r="S48" s="11"/>
      <c r="T48" s="11"/>
      <c r="U48" s="11"/>
      <c r="V48" s="5"/>
      <c r="W48" s="5"/>
      <c r="X48" s="15"/>
      <c r="Y48" s="15"/>
      <c r="Z48" s="15"/>
      <c r="AA48" s="16"/>
      <c r="AC48"/>
      <c r="AD48" s="2"/>
    </row>
    <row r="49" spans="9:30" ht="12.75" x14ac:dyDescent="0.2">
      <c r="I49" s="11"/>
      <c r="P49" s="11"/>
      <c r="Q49" s="11"/>
      <c r="R49" s="11"/>
      <c r="S49" s="11"/>
      <c r="T49" s="11"/>
      <c r="U49" s="11"/>
      <c r="V49" s="5"/>
      <c r="W49" s="5"/>
      <c r="X49" s="15"/>
      <c r="Y49" s="15"/>
      <c r="Z49" s="15"/>
      <c r="AA49" s="16"/>
      <c r="AC49"/>
      <c r="AD49" s="2"/>
    </row>
    <row r="50" spans="9:30" ht="12.75" x14ac:dyDescent="0.2">
      <c r="I50" s="11"/>
      <c r="P50" s="11"/>
      <c r="Q50" s="11"/>
      <c r="R50" s="11"/>
      <c r="S50" s="11"/>
      <c r="T50" s="11"/>
      <c r="U50" s="11"/>
      <c r="V50" s="5"/>
      <c r="W50" s="5"/>
      <c r="X50" s="15"/>
      <c r="Y50" s="15"/>
      <c r="Z50" s="15"/>
      <c r="AA50" s="16"/>
      <c r="AC50"/>
      <c r="AD50" s="2"/>
    </row>
    <row r="51" spans="9:30" ht="12.75" x14ac:dyDescent="0.2">
      <c r="I51" s="11"/>
      <c r="P51" s="11"/>
      <c r="Q51" s="11"/>
      <c r="R51" s="11"/>
      <c r="S51" s="11"/>
      <c r="T51" s="11"/>
      <c r="U51" s="11"/>
      <c r="V51" s="5"/>
      <c r="W51" s="5"/>
      <c r="X51" s="15"/>
      <c r="Y51" s="15"/>
      <c r="Z51" s="15"/>
      <c r="AA51" s="16"/>
      <c r="AC51"/>
      <c r="AD51" s="2"/>
    </row>
    <row r="52" spans="9:30" ht="12.75" x14ac:dyDescent="0.2">
      <c r="I52" s="12"/>
      <c r="P52" s="12"/>
      <c r="Q52" s="11"/>
      <c r="R52" s="11"/>
      <c r="S52" s="11"/>
      <c r="T52" s="11"/>
      <c r="U52" s="11"/>
      <c r="V52" s="5"/>
      <c r="W52" s="5"/>
      <c r="X52" s="15"/>
      <c r="Y52" s="15"/>
      <c r="Z52" s="15"/>
      <c r="AA52" s="16"/>
      <c r="AC52"/>
      <c r="AD52" s="2"/>
    </row>
    <row r="53" spans="9:30" ht="12.75" x14ac:dyDescent="0.2">
      <c r="I53" s="12"/>
      <c r="P53" s="12"/>
      <c r="Q53" s="11"/>
      <c r="R53" s="11"/>
      <c r="S53" s="11"/>
      <c r="T53" s="11"/>
      <c r="U53" s="11"/>
      <c r="V53" s="5"/>
      <c r="W53" s="5"/>
      <c r="X53" s="15"/>
      <c r="Y53" s="15"/>
      <c r="Z53" s="15"/>
      <c r="AA53" s="16"/>
      <c r="AC53"/>
      <c r="AD53" s="2"/>
    </row>
    <row r="54" spans="9:30" ht="12.75" x14ac:dyDescent="0.2">
      <c r="I54" s="12"/>
      <c r="P54" s="12"/>
      <c r="Q54" s="12"/>
      <c r="R54" s="12"/>
      <c r="S54" s="12"/>
      <c r="T54" s="12"/>
      <c r="U54" s="12"/>
      <c r="V54" s="5"/>
      <c r="W54" s="5"/>
      <c r="X54" s="15"/>
      <c r="Y54" s="15"/>
      <c r="Z54" s="15"/>
      <c r="AA54" s="16"/>
      <c r="AC54"/>
      <c r="AD54" s="2"/>
    </row>
    <row r="55" spans="9:30" ht="12.75" x14ac:dyDescent="0.2">
      <c r="I55" s="12"/>
      <c r="P55" s="12"/>
      <c r="Q55" s="12"/>
      <c r="R55" s="12"/>
      <c r="S55" s="12"/>
      <c r="T55" s="12"/>
      <c r="U55" s="12"/>
      <c r="V55" s="5"/>
      <c r="W55" s="5"/>
      <c r="X55" s="15"/>
      <c r="Y55" s="15"/>
      <c r="Z55" s="15"/>
      <c r="AA55" s="16"/>
      <c r="AC55"/>
      <c r="AD55" s="2"/>
    </row>
    <row r="56" spans="9:30" ht="12.75" x14ac:dyDescent="0.2">
      <c r="I56" s="11"/>
      <c r="P56" s="11"/>
      <c r="Q56" s="11"/>
      <c r="R56" s="11"/>
      <c r="S56" s="11"/>
      <c r="T56" s="11"/>
      <c r="U56" s="11"/>
      <c r="V56" s="5"/>
      <c r="W56" s="5"/>
      <c r="X56" s="15"/>
      <c r="Y56" s="15"/>
      <c r="Z56" s="15"/>
      <c r="AA56" s="16"/>
      <c r="AC56"/>
      <c r="AD56" s="2"/>
    </row>
    <row r="57" spans="9:30" ht="12.75" x14ac:dyDescent="0.2">
      <c r="I57" s="11"/>
      <c r="P57" s="11"/>
      <c r="Q57" s="11"/>
      <c r="R57" s="11"/>
      <c r="S57" s="11"/>
      <c r="T57" s="11"/>
      <c r="U57" s="11"/>
      <c r="V57" s="5"/>
      <c r="W57" s="5"/>
      <c r="X57" s="15"/>
      <c r="Y57" s="15"/>
      <c r="Z57" s="15"/>
      <c r="AA57" s="16"/>
      <c r="AC57"/>
      <c r="AD57" s="2"/>
    </row>
    <row r="58" spans="9:30" ht="12.75" x14ac:dyDescent="0.2">
      <c r="I58" s="11"/>
      <c r="P58" s="11"/>
      <c r="Q58" s="11"/>
      <c r="R58" s="11"/>
      <c r="S58" s="11"/>
      <c r="T58" s="11"/>
      <c r="U58" s="11"/>
      <c r="V58" s="5"/>
      <c r="W58" s="5"/>
      <c r="X58" s="15"/>
      <c r="Y58" s="15"/>
      <c r="Z58" s="15"/>
      <c r="AA58" s="16"/>
      <c r="AC58"/>
      <c r="AD58" s="2"/>
    </row>
    <row r="59" spans="9:30" ht="12.75" x14ac:dyDescent="0.2">
      <c r="I59" s="13"/>
      <c r="P59" s="13"/>
      <c r="Q59" s="13"/>
      <c r="R59" s="13"/>
      <c r="S59" s="13"/>
      <c r="T59" s="13"/>
      <c r="U59" s="13"/>
      <c r="V59" s="5"/>
      <c r="W59" s="5"/>
      <c r="X59" s="15"/>
      <c r="Y59" s="15"/>
      <c r="Z59" s="15"/>
      <c r="AA59" s="16"/>
      <c r="AC59"/>
      <c r="AD59" s="2"/>
    </row>
    <row r="60" spans="9:30" ht="12.75" x14ac:dyDescent="0.2">
      <c r="V60" s="5"/>
      <c r="W60" s="5"/>
      <c r="X60" s="15"/>
      <c r="Y60" s="15"/>
      <c r="Z60" s="15"/>
      <c r="AA60" s="16"/>
      <c r="AC60"/>
      <c r="AD60" s="2"/>
    </row>
    <row r="61" spans="9:30" ht="12.75" x14ac:dyDescent="0.2">
      <c r="V61" s="5"/>
      <c r="W61" s="5"/>
      <c r="X61" s="15"/>
      <c r="Y61" s="15"/>
      <c r="Z61" s="15"/>
      <c r="AA61" s="16"/>
      <c r="AC61"/>
      <c r="AD61" s="2"/>
    </row>
    <row r="62" spans="9:30" ht="12.75" x14ac:dyDescent="0.2">
      <c r="V62" s="5"/>
      <c r="W62" s="5"/>
      <c r="X62" s="15"/>
      <c r="Y62" s="15"/>
      <c r="Z62" s="15"/>
      <c r="AA62" s="16"/>
      <c r="AC62"/>
      <c r="AD62" s="2"/>
    </row>
    <row r="63" spans="9:30" ht="12.75" x14ac:dyDescent="0.2">
      <c r="V63" s="5"/>
      <c r="W63" s="5"/>
      <c r="X63" s="15"/>
      <c r="Y63" s="15"/>
      <c r="Z63" s="15"/>
      <c r="AA63" s="16"/>
      <c r="AC63"/>
      <c r="AD63" s="2"/>
    </row>
    <row r="64" spans="9:30" ht="12.75" x14ac:dyDescent="0.2">
      <c r="V64" s="5"/>
      <c r="W64" s="5"/>
      <c r="X64" s="15"/>
      <c r="Y64" s="15"/>
      <c r="Z64" s="15"/>
      <c r="AA64" s="16"/>
      <c r="AC64"/>
      <c r="AD64" s="2"/>
    </row>
    <row r="65" spans="22:30" ht="12.75" x14ac:dyDescent="0.2">
      <c r="V65" s="5"/>
      <c r="W65" s="5"/>
      <c r="X65" s="15"/>
      <c r="Y65" s="15"/>
      <c r="Z65" s="15"/>
      <c r="AA65" s="16"/>
      <c r="AC65"/>
      <c r="AD65" s="2"/>
    </row>
    <row r="66" spans="22:30" ht="12.75" x14ac:dyDescent="0.2">
      <c r="V66" s="5"/>
      <c r="W66" s="5"/>
      <c r="X66" s="15"/>
      <c r="Y66" s="15"/>
      <c r="Z66" s="15"/>
      <c r="AA66" s="16"/>
      <c r="AC66"/>
      <c r="AD66" s="2"/>
    </row>
    <row r="67" spans="22:30" ht="12.75" x14ac:dyDescent="0.2">
      <c r="V67" s="5"/>
      <c r="W67" s="5"/>
      <c r="X67" s="15"/>
      <c r="Y67" s="15"/>
      <c r="Z67" s="15"/>
      <c r="AA67" s="16"/>
      <c r="AC67"/>
      <c r="AD67" s="2"/>
    </row>
    <row r="68" spans="22:30" ht="12.75" x14ac:dyDescent="0.2">
      <c r="V68" s="5"/>
      <c r="W68" s="5"/>
      <c r="X68" s="15"/>
      <c r="Y68" s="15"/>
      <c r="Z68" s="15"/>
      <c r="AA68" s="16"/>
      <c r="AC68"/>
      <c r="AD68" s="2"/>
    </row>
    <row r="69" spans="22:30" ht="12.75" x14ac:dyDescent="0.2">
      <c r="V69" s="5"/>
      <c r="W69" s="5"/>
      <c r="X69" s="15"/>
      <c r="Y69" s="15"/>
      <c r="Z69" s="15"/>
      <c r="AA69" s="16"/>
      <c r="AC69"/>
      <c r="AD69" s="2"/>
    </row>
    <row r="70" spans="22:30" ht="12.75" x14ac:dyDescent="0.2">
      <c r="V70" s="5"/>
      <c r="W70" s="5"/>
      <c r="X70" s="15"/>
      <c r="Y70" s="15"/>
      <c r="Z70" s="15"/>
      <c r="AA70" s="16"/>
      <c r="AC70"/>
      <c r="AD70" s="2"/>
    </row>
    <row r="71" spans="22:30" ht="12.75" x14ac:dyDescent="0.2">
      <c r="V71" s="5"/>
      <c r="W71" s="5"/>
      <c r="X71" s="15"/>
      <c r="Y71" s="15"/>
      <c r="Z71" s="15"/>
      <c r="AA71" s="16"/>
      <c r="AC71"/>
      <c r="AD71" s="2"/>
    </row>
    <row r="72" spans="22:30" ht="12.75" x14ac:dyDescent="0.2">
      <c r="V72" s="5"/>
      <c r="W72" s="5"/>
      <c r="X72" s="15"/>
      <c r="Y72" s="15"/>
      <c r="Z72" s="15"/>
      <c r="AA72" s="16"/>
      <c r="AC72"/>
      <c r="AD72" s="2"/>
    </row>
    <row r="73" spans="22:30" ht="12.75" x14ac:dyDescent="0.2">
      <c r="V73" s="5"/>
      <c r="W73" s="5"/>
      <c r="X73" s="15"/>
      <c r="Y73" s="15"/>
      <c r="Z73" s="15"/>
      <c r="AA73" s="16"/>
      <c r="AC73"/>
      <c r="AD73" s="2"/>
    </row>
    <row r="74" spans="22:30" ht="12.75" x14ac:dyDescent="0.2">
      <c r="V74" s="5"/>
      <c r="W74" s="5"/>
      <c r="X74" s="15"/>
      <c r="Y74" s="15"/>
      <c r="Z74" s="15"/>
      <c r="AA74" s="16"/>
      <c r="AC74"/>
      <c r="AD74" s="2"/>
    </row>
    <row r="75" spans="22:30" ht="12.75" x14ac:dyDescent="0.2">
      <c r="V75" s="5"/>
      <c r="W75" s="5"/>
      <c r="X75" s="15"/>
      <c r="Y75" s="15"/>
      <c r="Z75" s="15"/>
      <c r="AA75" s="16"/>
      <c r="AC75"/>
      <c r="AD75" s="2"/>
    </row>
    <row r="76" spans="22:30" ht="12.75" x14ac:dyDescent="0.2">
      <c r="V76" s="5"/>
      <c r="W76" s="5"/>
      <c r="X76" s="15"/>
      <c r="Y76" s="15"/>
      <c r="Z76" s="15"/>
      <c r="AA76" s="16"/>
      <c r="AC76"/>
      <c r="AD76" s="2"/>
    </row>
    <row r="77" spans="22:30" ht="12.75" x14ac:dyDescent="0.2">
      <c r="V77" s="5"/>
      <c r="W77" s="5"/>
      <c r="X77" s="15"/>
      <c r="Y77" s="15"/>
      <c r="Z77" s="15"/>
      <c r="AA77" s="16"/>
      <c r="AC77"/>
      <c r="AD77" s="2"/>
    </row>
    <row r="78" spans="22:30" ht="12.75" x14ac:dyDescent="0.2">
      <c r="V78" s="5"/>
      <c r="W78" s="5"/>
      <c r="X78" s="15"/>
      <c r="Y78" s="15"/>
      <c r="Z78" s="15"/>
      <c r="AA78" s="16"/>
      <c r="AC78"/>
      <c r="AD78" s="2"/>
    </row>
    <row r="79" spans="22:30" ht="12.75" x14ac:dyDescent="0.2">
      <c r="V79" s="5"/>
      <c r="W79" s="5"/>
      <c r="X79" s="15"/>
      <c r="Y79" s="15"/>
      <c r="Z79" s="15"/>
      <c r="AA79" s="16"/>
      <c r="AC79"/>
      <c r="AD79" s="2"/>
    </row>
    <row r="80" spans="22:30" ht="12.75" x14ac:dyDescent="0.2">
      <c r="V80" s="5"/>
      <c r="W80" s="5"/>
      <c r="X80" s="15"/>
      <c r="Y80" s="15"/>
      <c r="Z80" s="15"/>
      <c r="AA80" s="16"/>
      <c r="AC80"/>
      <c r="AD80" s="2"/>
    </row>
    <row r="81" spans="9:30" ht="12.75" x14ac:dyDescent="0.2">
      <c r="V81" s="5"/>
      <c r="W81" s="5"/>
      <c r="X81" s="15"/>
      <c r="Y81" s="15"/>
      <c r="Z81" s="15"/>
      <c r="AA81" s="16"/>
      <c r="AC81"/>
      <c r="AD81" s="2"/>
    </row>
    <row r="82" spans="9:30" ht="12.75" x14ac:dyDescent="0.2">
      <c r="V82" s="5"/>
      <c r="W82" s="5"/>
      <c r="X82" s="15"/>
      <c r="Y82" s="15"/>
      <c r="Z82" s="15"/>
      <c r="AA82" s="16"/>
      <c r="AC82"/>
      <c r="AD82" s="2"/>
    </row>
    <row r="83" spans="9:30" ht="12.75" x14ac:dyDescent="0.2">
      <c r="V83" s="5"/>
      <c r="W83" s="5"/>
      <c r="X83" s="15"/>
      <c r="Y83" s="15"/>
      <c r="Z83" s="15"/>
      <c r="AA83" s="16"/>
      <c r="AC83"/>
      <c r="AD83" s="2"/>
    </row>
    <row r="84" spans="9:30" ht="12.75" x14ac:dyDescent="0.2">
      <c r="V84" s="5"/>
      <c r="W84" s="5"/>
      <c r="X84" s="15"/>
      <c r="Y84" s="15"/>
      <c r="Z84" s="15"/>
      <c r="AA84" s="16"/>
      <c r="AC84"/>
      <c r="AD84" s="2"/>
    </row>
    <row r="85" spans="9:30" ht="12.75" x14ac:dyDescent="0.2">
      <c r="V85" s="5"/>
      <c r="W85" s="5"/>
      <c r="X85" s="15"/>
      <c r="Y85" s="15"/>
      <c r="Z85" s="15"/>
      <c r="AA85" s="16"/>
      <c r="AC85"/>
      <c r="AD85" s="2"/>
    </row>
    <row r="86" spans="9:30" ht="12.75" x14ac:dyDescent="0.2">
      <c r="V86" s="5"/>
      <c r="W86" s="5"/>
      <c r="X86" s="15"/>
      <c r="Y86" s="15"/>
      <c r="Z86" s="15"/>
      <c r="AA86" s="16"/>
      <c r="AC86"/>
      <c r="AD86" s="2"/>
    </row>
    <row r="87" spans="9:30" ht="12.75" x14ac:dyDescent="0.2">
      <c r="V87" s="5"/>
      <c r="W87" s="5"/>
      <c r="X87" s="15"/>
      <c r="Y87" s="15"/>
      <c r="Z87" s="15"/>
      <c r="AA87" s="16"/>
      <c r="AC87"/>
      <c r="AD87" s="2"/>
    </row>
    <row r="88" spans="9:30" ht="12.75" x14ac:dyDescent="0.2">
      <c r="V88" s="5"/>
      <c r="W88" s="5"/>
      <c r="X88" s="15"/>
      <c r="Y88" s="15"/>
      <c r="Z88" s="15"/>
      <c r="AA88" s="16"/>
      <c r="AC88"/>
      <c r="AD88" s="2"/>
    </row>
    <row r="89" spans="9:30" ht="12.75" x14ac:dyDescent="0.2">
      <c r="V89" s="5"/>
      <c r="W89" s="5"/>
      <c r="X89" s="15"/>
      <c r="Y89" s="15"/>
      <c r="Z89" s="15"/>
      <c r="AA89" s="16"/>
      <c r="AC89"/>
      <c r="AD89" s="2"/>
    </row>
    <row r="90" spans="9:30" ht="12.75" x14ac:dyDescent="0.2">
      <c r="V90" s="5"/>
      <c r="W90" s="5"/>
      <c r="X90" s="15"/>
      <c r="Y90" s="15"/>
      <c r="Z90" s="15"/>
      <c r="AA90" s="16"/>
      <c r="AC90"/>
      <c r="AD90" s="2"/>
    </row>
    <row r="91" spans="9:30" ht="12.75" x14ac:dyDescent="0.2">
      <c r="V91" s="5"/>
      <c r="W91" s="5"/>
      <c r="X91" s="15"/>
      <c r="Y91" s="15"/>
      <c r="Z91" s="15"/>
      <c r="AA91" s="16"/>
      <c r="AC91"/>
      <c r="AD91" s="2"/>
    </row>
    <row r="92" spans="9:30" ht="12.75" x14ac:dyDescent="0.2">
      <c r="V92" s="5"/>
      <c r="W92" s="5"/>
      <c r="X92" s="15"/>
      <c r="Y92" s="15"/>
      <c r="Z92" s="15"/>
      <c r="AA92" s="16"/>
      <c r="AC92"/>
      <c r="AD92" s="2"/>
    </row>
    <row r="93" spans="9:30" ht="12.75" x14ac:dyDescent="0.2">
      <c r="I93" s="5"/>
      <c r="P93" s="5"/>
      <c r="Q93" s="5"/>
      <c r="R93" s="5"/>
      <c r="S93" s="5"/>
      <c r="T93" s="5"/>
      <c r="U93" s="5"/>
      <c r="V93" s="5"/>
      <c r="W93" s="5"/>
      <c r="X93" s="15"/>
      <c r="Y93" s="15"/>
      <c r="Z93" s="15"/>
      <c r="AA93" s="16"/>
      <c r="AC93"/>
      <c r="AD93" s="2"/>
    </row>
    <row r="94" spans="9:30" ht="12.75" x14ac:dyDescent="0.2">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2:AE96"/>
  <sheetViews>
    <sheetView zoomScale="85" zoomScaleNormal="85" workbookViewId="0">
      <selection activeCell="L26" sqref="L26"/>
    </sheetView>
  </sheetViews>
  <sheetFormatPr defaultColWidth="9.140625" defaultRowHeight="12" x14ac:dyDescent="0.2"/>
  <cols>
    <col min="1" max="1" width="2.42578125" style="1" customWidth="1"/>
    <col min="2" max="2" width="2.5703125" style="1" customWidth="1"/>
    <col min="3" max="3" width="14.5703125" style="1" customWidth="1"/>
    <col min="4" max="4" width="10" style="1" bestFit="1" customWidth="1"/>
    <col min="5" max="5" width="10.85546875" style="1" bestFit="1" customWidth="1"/>
    <col min="6" max="6" width="10" style="1" bestFit="1" customWidth="1"/>
    <col min="7" max="8" width="10" style="1" customWidth="1"/>
    <col min="9" max="9" width="4.140625" style="1" customWidth="1"/>
    <col min="10" max="15" width="8.7109375" style="1" customWidth="1"/>
    <col min="16" max="16" width="2.5703125" style="1" customWidth="1"/>
    <col min="17" max="17" width="18.28515625" style="1" customWidth="1"/>
    <col min="18" max="22" width="9.140625" style="1"/>
    <col min="23" max="23" width="3.5703125" style="1" customWidth="1"/>
    <col min="24" max="24" width="15.85546875" style="14" bestFit="1" customWidth="1"/>
    <col min="25" max="26" width="6.5703125" style="14" bestFit="1" customWidth="1"/>
    <col min="27" max="27" width="7.85546875" style="14" bestFit="1" customWidth="1"/>
    <col min="28" max="28" width="8" style="14" bestFit="1" customWidth="1"/>
    <col min="29" max="16384" width="9.140625" style="1"/>
  </cols>
  <sheetData>
    <row r="2" spans="2:31" x14ac:dyDescent="0.2">
      <c r="C2" s="64" t="s">
        <v>24</v>
      </c>
      <c r="D2" s="64"/>
      <c r="E2" s="64"/>
      <c r="F2" s="64"/>
      <c r="G2" s="64"/>
      <c r="H2" s="64"/>
    </row>
    <row r="3" spans="2:31" ht="29.25" customHeight="1" x14ac:dyDescent="0.2">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
      <c r="B4" s="1"/>
      <c r="D4" s="38" t="s">
        <v>7</v>
      </c>
      <c r="E4" s="38" t="s">
        <v>5</v>
      </c>
      <c r="F4" s="38" t="s">
        <v>6</v>
      </c>
      <c r="G4" s="38" t="s">
        <v>15</v>
      </c>
      <c r="H4" s="38" t="s">
        <v>14</v>
      </c>
      <c r="I4" s="1"/>
      <c r="J4" s="30" t="s">
        <v>11</v>
      </c>
      <c r="K4" s="28" t="s">
        <v>7</v>
      </c>
      <c r="L4" s="29" t="s">
        <v>5</v>
      </c>
      <c r="M4" s="29" t="s">
        <v>6</v>
      </c>
      <c r="N4" s="29" t="s">
        <v>15</v>
      </c>
      <c r="O4" s="29" t="s">
        <v>14</v>
      </c>
      <c r="P4" s="1"/>
      <c r="V4" s="1"/>
      <c r="W4" s="1"/>
    </row>
    <row r="5" spans="2:31" ht="12.75" x14ac:dyDescent="0.2">
      <c r="C5" s="40" t="s">
        <v>12</v>
      </c>
      <c r="D5" s="39">
        <f>MAX(0,K5:K35)</f>
        <v>32498</v>
      </c>
      <c r="E5" s="39">
        <f t="shared" ref="E5:H5" si="0">MAX(0,L5:L35)</f>
        <v>16395.000199999999</v>
      </c>
      <c r="F5" s="39">
        <f t="shared" si="0"/>
        <v>15784</v>
      </c>
      <c r="G5" s="39">
        <f t="shared" si="0"/>
        <v>265</v>
      </c>
      <c r="H5" s="39">
        <f t="shared" si="0"/>
        <v>4824</v>
      </c>
      <c r="I5" s="1">
        <v>1</v>
      </c>
      <c r="J5" s="42">
        <v>1</v>
      </c>
      <c r="K5" s="31">
        <v>32498</v>
      </c>
      <c r="L5" s="32">
        <v>16395.000199999999</v>
      </c>
      <c r="M5" s="32">
        <v>15784</v>
      </c>
      <c r="N5" s="32">
        <v>265</v>
      </c>
      <c r="O5" s="33">
        <v>4824</v>
      </c>
      <c r="AC5"/>
      <c r="AD5" s="2"/>
      <c r="AE5" s="6"/>
    </row>
    <row r="6" spans="2:31" ht="12.75" x14ac:dyDescent="0.2">
      <c r="B6" s="41"/>
      <c r="C6" s="40" t="s">
        <v>13</v>
      </c>
      <c r="D6" s="39">
        <f>MAX(0,-MIN(K5:K35))</f>
        <v>32242</v>
      </c>
      <c r="E6" s="39">
        <f>MAX(0,-MIN(L5:L35))</f>
        <v>0</v>
      </c>
      <c r="F6" s="39">
        <f>MAX(0,-MIN(M5:M35))</f>
        <v>8957</v>
      </c>
      <c r="G6" s="39">
        <f>MAX(0,-MIN(N5:N35))</f>
        <v>8601</v>
      </c>
      <c r="H6" s="39">
        <f>MAX(0,-MIN(O5:O35))</f>
        <v>24223</v>
      </c>
      <c r="I6" s="1">
        <v>2</v>
      </c>
      <c r="J6" s="43">
        <v>1</v>
      </c>
      <c r="K6" s="34">
        <v>22308</v>
      </c>
      <c r="L6" s="18">
        <v>9046.3806800000002</v>
      </c>
      <c r="M6" s="18">
        <v>8805</v>
      </c>
      <c r="N6" s="18">
        <v>121</v>
      </c>
      <c r="O6" s="35">
        <v>3508</v>
      </c>
      <c r="AC6"/>
      <c r="AD6" s="2"/>
    </row>
    <row r="7" spans="2:31" ht="12.75" x14ac:dyDescent="0.2">
      <c r="I7" s="1">
        <v>3</v>
      </c>
      <c r="J7" s="43">
        <v>1</v>
      </c>
      <c r="K7" s="34">
        <v>13649</v>
      </c>
      <c r="L7" s="18">
        <v>8390.9301899999991</v>
      </c>
      <c r="M7" s="18">
        <v>5405</v>
      </c>
      <c r="N7" s="18">
        <v>97</v>
      </c>
      <c r="O7" s="35">
        <v>2662</v>
      </c>
      <c r="W7" s="5"/>
      <c r="AC7"/>
      <c r="AD7" s="2"/>
    </row>
    <row r="8" spans="2:31" ht="12.75" x14ac:dyDescent="0.2">
      <c r="I8" s="1">
        <v>4</v>
      </c>
      <c r="J8" s="43">
        <v>1</v>
      </c>
      <c r="K8" s="34">
        <v>10070</v>
      </c>
      <c r="L8" s="18">
        <v>7966.9999600000001</v>
      </c>
      <c r="M8" s="18">
        <v>4701</v>
      </c>
      <c r="N8" s="18">
        <v>81</v>
      </c>
      <c r="O8" s="35">
        <v>2180</v>
      </c>
      <c r="W8" s="5"/>
      <c r="AC8"/>
      <c r="AD8" s="2"/>
    </row>
    <row r="9" spans="2:31" ht="12.75" x14ac:dyDescent="0.2">
      <c r="I9" s="1">
        <v>5</v>
      </c>
      <c r="J9" s="43">
        <v>1</v>
      </c>
      <c r="K9" s="34">
        <v>6314</v>
      </c>
      <c r="L9" s="18">
        <v>7784.3021399999998</v>
      </c>
      <c r="M9" s="18">
        <v>4124</v>
      </c>
      <c r="N9" s="18">
        <v>74</v>
      </c>
      <c r="O9" s="35">
        <v>1983</v>
      </c>
      <c r="W9" s="5"/>
      <c r="AC9"/>
      <c r="AD9" s="2"/>
    </row>
    <row r="10" spans="2:31" ht="12.75" x14ac:dyDescent="0.2">
      <c r="I10" s="1">
        <v>6</v>
      </c>
      <c r="J10" s="43">
        <v>1</v>
      </c>
      <c r="K10" s="34">
        <v>5676</v>
      </c>
      <c r="L10" s="18">
        <v>7620.5667899999999</v>
      </c>
      <c r="M10" s="18">
        <v>3972</v>
      </c>
      <c r="N10" s="18">
        <v>67</v>
      </c>
      <c r="O10" s="35">
        <v>1838</v>
      </c>
      <c r="W10" s="5"/>
      <c r="AC10"/>
      <c r="AD10" s="2"/>
    </row>
    <row r="11" spans="2:31" ht="12.75" customHeight="1" x14ac:dyDescent="0.2">
      <c r="C11" s="64" t="s">
        <v>17</v>
      </c>
      <c r="D11" s="64"/>
      <c r="E11" s="64"/>
      <c r="F11" s="64"/>
      <c r="G11" s="64"/>
      <c r="H11" s="64"/>
      <c r="I11" s="1">
        <v>7</v>
      </c>
      <c r="J11" s="43">
        <v>1</v>
      </c>
      <c r="K11" s="34">
        <v>4601</v>
      </c>
      <c r="L11" s="18">
        <v>6965.9512000000004</v>
      </c>
      <c r="M11" s="18">
        <v>3485</v>
      </c>
      <c r="N11" s="18">
        <v>62</v>
      </c>
      <c r="O11" s="35">
        <v>1586</v>
      </c>
      <c r="W11" s="5"/>
      <c r="AC11"/>
      <c r="AD11" s="2"/>
    </row>
    <row r="12" spans="2:31" ht="12.75" x14ac:dyDescent="0.2">
      <c r="C12" s="64"/>
      <c r="D12" s="64"/>
      <c r="E12" s="64"/>
      <c r="F12" s="64"/>
      <c r="G12" s="64"/>
      <c r="H12" s="64"/>
      <c r="I12" s="1">
        <v>8</v>
      </c>
      <c r="J12" s="43">
        <v>1</v>
      </c>
      <c r="K12" s="34">
        <v>3974</v>
      </c>
      <c r="L12" s="18">
        <v>6834.9998800000003</v>
      </c>
      <c r="M12" s="18">
        <v>2875</v>
      </c>
      <c r="N12" s="18">
        <v>54</v>
      </c>
      <c r="O12" s="35">
        <v>1444</v>
      </c>
      <c r="W12" s="5"/>
      <c r="AC12"/>
      <c r="AD12" s="2"/>
    </row>
    <row r="13" spans="2:31" ht="12.75" x14ac:dyDescent="0.2">
      <c r="C13" s="4"/>
      <c r="D13" s="65" t="s">
        <v>10</v>
      </c>
      <c r="E13" s="66"/>
      <c r="F13" s="66"/>
      <c r="G13" s="66"/>
      <c r="H13" s="66"/>
      <c r="I13" s="1">
        <v>9</v>
      </c>
      <c r="J13" s="43">
        <v>1</v>
      </c>
      <c r="K13" s="34">
        <v>2993</v>
      </c>
      <c r="L13" s="18">
        <v>6471.2349999999997</v>
      </c>
      <c r="M13" s="18">
        <v>2398</v>
      </c>
      <c r="N13" s="18">
        <v>51</v>
      </c>
      <c r="O13" s="35">
        <v>1280</v>
      </c>
      <c r="W13" s="5"/>
      <c r="AC13"/>
      <c r="AD13" s="2"/>
    </row>
    <row r="14" spans="2:31" ht="12.75" customHeight="1" x14ac:dyDescent="0.2">
      <c r="C14" s="19"/>
      <c r="D14" s="50" t="s">
        <v>7</v>
      </c>
      <c r="E14" s="51" t="s">
        <v>5</v>
      </c>
      <c r="F14" s="51" t="s">
        <v>6</v>
      </c>
      <c r="G14" s="51" t="s">
        <v>15</v>
      </c>
      <c r="H14" s="52" t="s">
        <v>14</v>
      </c>
      <c r="I14" s="1">
        <v>10</v>
      </c>
      <c r="J14" s="43">
        <v>1</v>
      </c>
      <c r="K14" s="34">
        <v>2149</v>
      </c>
      <c r="L14" s="18">
        <v>6373.0002400000003</v>
      </c>
      <c r="M14" s="18">
        <v>2070</v>
      </c>
      <c r="N14" s="18">
        <v>47</v>
      </c>
      <c r="O14" s="35">
        <v>1073</v>
      </c>
      <c r="W14" s="5"/>
      <c r="AC14"/>
      <c r="AD14" s="2"/>
    </row>
    <row r="15" spans="2:31" ht="12.75" customHeight="1" x14ac:dyDescent="0.2">
      <c r="C15" s="20" t="s">
        <v>0</v>
      </c>
      <c r="D15" s="31">
        <f>MAX(K5:K35)</f>
        <v>32498</v>
      </c>
      <c r="E15" s="32">
        <f t="shared" ref="E15:H15" si="1">MAX(L5:L35)</f>
        <v>16395.000199999999</v>
      </c>
      <c r="F15" s="32">
        <f t="shared" si="1"/>
        <v>15784</v>
      </c>
      <c r="G15" s="32">
        <f t="shared" si="1"/>
        <v>265</v>
      </c>
      <c r="H15" s="33">
        <f t="shared" si="1"/>
        <v>4824</v>
      </c>
      <c r="I15" s="1">
        <v>11</v>
      </c>
      <c r="J15" s="43">
        <v>1</v>
      </c>
      <c r="K15" s="34">
        <v>1419</v>
      </c>
      <c r="L15" s="18">
        <v>6208.1758799999998</v>
      </c>
      <c r="M15" s="18">
        <v>1932</v>
      </c>
      <c r="N15" s="18">
        <v>45</v>
      </c>
      <c r="O15" s="35">
        <v>856</v>
      </c>
      <c r="W15" s="8"/>
      <c r="AC15"/>
      <c r="AD15" s="2"/>
    </row>
    <row r="16" spans="2:31" ht="12.75" x14ac:dyDescent="0.2">
      <c r="C16" s="21">
        <v>0.95</v>
      </c>
      <c r="D16" s="34">
        <f>PERCENTILE(K5:K35, 0.95)</f>
        <v>17978.5</v>
      </c>
      <c r="E16" s="18">
        <f t="shared" ref="E16:H16" si="2">PERCENTILE(L5:L35, 0.95)</f>
        <v>8718.6554350000006</v>
      </c>
      <c r="F16" s="18">
        <f t="shared" si="2"/>
        <v>7105</v>
      </c>
      <c r="G16" s="18">
        <f t="shared" si="2"/>
        <v>109</v>
      </c>
      <c r="H16" s="35">
        <f t="shared" si="2"/>
        <v>3085</v>
      </c>
      <c r="I16" s="1">
        <v>12</v>
      </c>
      <c r="J16" s="43">
        <v>1</v>
      </c>
      <c r="K16" s="34">
        <v>1130</v>
      </c>
      <c r="L16" s="18">
        <v>6072.7718999999997</v>
      </c>
      <c r="M16" s="18">
        <v>1696</v>
      </c>
      <c r="N16" s="18">
        <v>44</v>
      </c>
      <c r="O16" s="35">
        <v>775</v>
      </c>
      <c r="W16" s="8"/>
      <c r="AC16"/>
      <c r="AD16" s="2"/>
    </row>
    <row r="17" spans="1:30" ht="12.75" x14ac:dyDescent="0.2">
      <c r="C17" s="22">
        <v>0.75</v>
      </c>
      <c r="D17" s="34">
        <f>PERCENTILE(K5:K35, 0.75)</f>
        <v>3483.5</v>
      </c>
      <c r="E17" s="18">
        <f t="shared" ref="E17:H17" si="3">PERCENTILE(L5:L35, 0.75)</f>
        <v>6653.11744</v>
      </c>
      <c r="F17" s="18">
        <f t="shared" si="3"/>
        <v>2636.5</v>
      </c>
      <c r="G17" s="18">
        <f t="shared" si="3"/>
        <v>52.5</v>
      </c>
      <c r="H17" s="35">
        <f t="shared" si="3"/>
        <v>1362</v>
      </c>
      <c r="I17" s="1">
        <v>13</v>
      </c>
      <c r="J17" s="43">
        <v>1</v>
      </c>
      <c r="K17" s="34">
        <v>365</v>
      </c>
      <c r="L17" s="18">
        <v>5773.0337799999998</v>
      </c>
      <c r="M17" s="18">
        <v>1505</v>
      </c>
      <c r="N17" s="18">
        <v>41</v>
      </c>
      <c r="O17" s="35">
        <v>600</v>
      </c>
      <c r="W17" s="5"/>
      <c r="AC17"/>
      <c r="AD17" s="2"/>
    </row>
    <row r="18" spans="1:30" ht="12.75" x14ac:dyDescent="0.2">
      <c r="C18" s="22">
        <v>0.5</v>
      </c>
      <c r="D18" s="34">
        <f>PERCENTILE(K5:K35, 0.5)</f>
        <v>-1576</v>
      </c>
      <c r="E18" s="18">
        <f t="shared" ref="E18:H18" si="4">PERCENTILE(L5:L35, 0.5)</f>
        <v>5278.4355299999997</v>
      </c>
      <c r="F18" s="18">
        <f t="shared" si="4"/>
        <v>487</v>
      </c>
      <c r="G18" s="18">
        <f t="shared" si="4"/>
        <v>33</v>
      </c>
      <c r="H18" s="35">
        <f t="shared" si="4"/>
        <v>-29</v>
      </c>
      <c r="I18" s="1">
        <v>14</v>
      </c>
      <c r="J18" s="43">
        <v>1</v>
      </c>
      <c r="K18" s="34">
        <v>-219</v>
      </c>
      <c r="L18" s="18">
        <v>5654.00036</v>
      </c>
      <c r="M18" s="18">
        <v>1148</v>
      </c>
      <c r="N18" s="18">
        <v>39</v>
      </c>
      <c r="O18" s="35">
        <v>478</v>
      </c>
      <c r="W18" s="5"/>
      <c r="AC18"/>
      <c r="AD18" s="2"/>
    </row>
    <row r="19" spans="1:30" ht="12.75" x14ac:dyDescent="0.2">
      <c r="C19" s="22">
        <v>0.25</v>
      </c>
      <c r="D19" s="34">
        <f>PERCENTILE(K5:K35, 0.25)</f>
        <v>-6262.5</v>
      </c>
      <c r="E19" s="18">
        <f t="shared" ref="E19:H19" si="5">PERCENTILE(L5:L35, 0.25)</f>
        <v>4330.1979649999994</v>
      </c>
      <c r="F19" s="18">
        <f t="shared" si="5"/>
        <v>-1837</v>
      </c>
      <c r="G19" s="18">
        <f t="shared" si="5"/>
        <v>-256.5</v>
      </c>
      <c r="H19" s="35">
        <f t="shared" si="5"/>
        <v>-1391</v>
      </c>
      <c r="I19" s="1">
        <v>15</v>
      </c>
      <c r="J19" s="43">
        <v>1</v>
      </c>
      <c r="K19" s="34">
        <v>-1093</v>
      </c>
      <c r="L19" s="18">
        <v>5474.5698300000004</v>
      </c>
      <c r="M19" s="18">
        <v>793</v>
      </c>
      <c r="N19" s="18">
        <v>37</v>
      </c>
      <c r="O19" s="35">
        <v>81</v>
      </c>
      <c r="P19" s="4"/>
      <c r="W19" s="5"/>
      <c r="AC19"/>
      <c r="AD19" s="2"/>
    </row>
    <row r="20" spans="1:30" ht="12.75" x14ac:dyDescent="0.2">
      <c r="C20" s="21">
        <v>0.05</v>
      </c>
      <c r="D20" s="34">
        <f>PERCENTILE(K5:K35, 0.05)</f>
        <v>-11976.5</v>
      </c>
      <c r="E20" s="18">
        <f t="shared" ref="E20:H20" si="6">PERCENTILE(L5:L35, 0.05)</f>
        <v>2770.8454849999998</v>
      </c>
      <c r="F20" s="18">
        <f t="shared" si="6"/>
        <v>-4141</v>
      </c>
      <c r="G20" s="18">
        <f t="shared" si="6"/>
        <v>-1755</v>
      </c>
      <c r="H20" s="35">
        <f t="shared" si="6"/>
        <v>-3386</v>
      </c>
      <c r="I20" s="1">
        <v>16</v>
      </c>
      <c r="J20" s="43">
        <v>1</v>
      </c>
      <c r="K20" s="34">
        <v>-1576</v>
      </c>
      <c r="L20" s="18">
        <v>5278.4355299999997</v>
      </c>
      <c r="M20" s="18">
        <v>487</v>
      </c>
      <c r="N20" s="18">
        <v>33</v>
      </c>
      <c r="O20" s="35">
        <v>-29</v>
      </c>
      <c r="P20" s="4"/>
      <c r="W20" s="5"/>
      <c r="AC20"/>
      <c r="AD20" s="2"/>
    </row>
    <row r="21" spans="1:30" ht="12.75" x14ac:dyDescent="0.2">
      <c r="C21" s="62" t="s">
        <v>3</v>
      </c>
      <c r="D21" s="34">
        <f>MIN(K5:K35)</f>
        <v>-32242</v>
      </c>
      <c r="E21" s="18">
        <f t="shared" ref="E21:H21" si="7">MIN(L5:L35)</f>
        <v>462.69189999999998</v>
      </c>
      <c r="F21" s="18">
        <f t="shared" si="7"/>
        <v>-8957</v>
      </c>
      <c r="G21" s="18">
        <f t="shared" si="7"/>
        <v>-8601</v>
      </c>
      <c r="H21" s="35">
        <f t="shared" si="7"/>
        <v>-24223</v>
      </c>
      <c r="I21" s="1">
        <v>17</v>
      </c>
      <c r="J21" s="43">
        <v>1</v>
      </c>
      <c r="K21" s="34">
        <v>-1938</v>
      </c>
      <c r="L21" s="18">
        <v>5024.0957200000003</v>
      </c>
      <c r="M21" s="18">
        <v>222</v>
      </c>
      <c r="N21" s="18">
        <v>27</v>
      </c>
      <c r="O21" s="35">
        <v>-207</v>
      </c>
      <c r="P21" s="4"/>
      <c r="W21" s="5"/>
      <c r="AC21"/>
      <c r="AD21" s="2"/>
    </row>
    <row r="22" spans="1:30" ht="12.75" x14ac:dyDescent="0.2">
      <c r="C22" s="61" t="s">
        <v>1</v>
      </c>
      <c r="D22" s="31">
        <f>AVERAGE(K5:K35)</f>
        <v>-800.19354838709683</v>
      </c>
      <c r="E22" s="32">
        <f>AVERAGE(L5:L35)</f>
        <v>5669.9012212903226</v>
      </c>
      <c r="F22" s="32">
        <f>AVERAGE(M5:M35)</f>
        <v>822.25806451612902</v>
      </c>
      <c r="G22" s="32">
        <f>AVERAGE(N5:N35)</f>
        <v>-462.09677419354841</v>
      </c>
      <c r="H22" s="33">
        <f>AVERAGE(O5:O35)</f>
        <v>-663.0322580645161</v>
      </c>
      <c r="I22" s="1">
        <v>18</v>
      </c>
      <c r="J22" s="43">
        <v>1</v>
      </c>
      <c r="K22" s="34">
        <v>-2496</v>
      </c>
      <c r="L22" s="18">
        <v>4944.2309299999997</v>
      </c>
      <c r="M22" s="18">
        <v>-119</v>
      </c>
      <c r="N22" s="18">
        <v>23</v>
      </c>
      <c r="O22" s="35">
        <v>-409</v>
      </c>
      <c r="P22" s="4"/>
      <c r="W22" s="5"/>
      <c r="AC22"/>
      <c r="AD22" s="2"/>
    </row>
    <row r="23" spans="1:30" ht="12.75" x14ac:dyDescent="0.2">
      <c r="C23" s="24" t="s">
        <v>4</v>
      </c>
      <c r="D23" s="34">
        <f>STDEV(K5:K35)</f>
        <v>11287.587295843621</v>
      </c>
      <c r="E23" s="18">
        <f>STDEV(L5:L35)</f>
        <v>2728.4416059729065</v>
      </c>
      <c r="F23" s="18">
        <f>STDEV(M5:M35)</f>
        <v>4430.6899761229206</v>
      </c>
      <c r="G23" s="18">
        <f>STDEV(N5:N35)</f>
        <v>1598.7127187175461</v>
      </c>
      <c r="H23" s="35">
        <f>STDEV(O5:O35)</f>
        <v>4775.1613688884627</v>
      </c>
      <c r="I23" s="1">
        <v>19</v>
      </c>
      <c r="J23" s="43">
        <v>1</v>
      </c>
      <c r="K23" s="34">
        <v>-3387</v>
      </c>
      <c r="L23" s="18">
        <v>4780.3815000000004</v>
      </c>
      <c r="M23" s="18">
        <v>-490</v>
      </c>
      <c r="N23" s="18">
        <v>10</v>
      </c>
      <c r="O23" s="35">
        <v>-588</v>
      </c>
      <c r="P23" s="4"/>
      <c r="Q23" s="45"/>
      <c r="R23" s="4"/>
      <c r="S23" s="4"/>
      <c r="T23" s="4"/>
      <c r="U23" s="4"/>
      <c r="W23" s="5"/>
      <c r="X23" s="15"/>
      <c r="Y23" s="15"/>
      <c r="Z23" s="15"/>
      <c r="AA23" s="16"/>
      <c r="AC23"/>
      <c r="AD23" s="2"/>
    </row>
    <row r="24" spans="1:30" ht="12.75" customHeight="1" x14ac:dyDescent="0.2">
      <c r="C24" s="25" t="s">
        <v>8</v>
      </c>
      <c r="D24" s="53">
        <f>COUNTIF(K$5:K$35,"&gt;=0")/COUNTA(K$5:K$35)</f>
        <v>0.41935483870967744</v>
      </c>
      <c r="E24" s="46">
        <f t="shared" ref="E24:H24" si="8">COUNTIF(L$5:L$35,"&gt;=0")/COUNTA(L$5:L$35)</f>
        <v>1</v>
      </c>
      <c r="F24" s="46">
        <f t="shared" si="8"/>
        <v>0.54838709677419351</v>
      </c>
      <c r="G24" s="46">
        <f>COUNTIF(N$5:N$35,"&gt;=0")/COUNTA(N$5:N$35)</f>
        <v>0.61290322580645162</v>
      </c>
      <c r="H24" s="47">
        <f t="shared" si="8"/>
        <v>0.4838709677419355</v>
      </c>
      <c r="I24" s="1">
        <v>20</v>
      </c>
      <c r="J24" s="43">
        <v>1</v>
      </c>
      <c r="K24" s="34">
        <v>-3911</v>
      </c>
      <c r="L24" s="18">
        <v>4710.3285100000003</v>
      </c>
      <c r="M24" s="18">
        <v>-620</v>
      </c>
      <c r="N24" s="18">
        <v>-26</v>
      </c>
      <c r="O24" s="35">
        <v>-655</v>
      </c>
      <c r="P24" s="4"/>
      <c r="Q24" s="64" t="s">
        <v>16</v>
      </c>
      <c r="R24" s="64"/>
      <c r="S24" s="64"/>
      <c r="T24" s="64"/>
      <c r="U24" s="64"/>
      <c r="V24" s="64"/>
      <c r="W24" s="64"/>
      <c r="X24" s="15"/>
      <c r="Y24" s="15"/>
      <c r="Z24" s="15"/>
      <c r="AA24" s="16"/>
      <c r="AC24"/>
      <c r="AD24" s="2"/>
    </row>
    <row r="25" spans="1:30" ht="12.75" customHeight="1" x14ac:dyDescent="0.2">
      <c r="C25" s="26" t="s">
        <v>9</v>
      </c>
      <c r="D25" s="54">
        <f>1-D24</f>
        <v>0.58064516129032251</v>
      </c>
      <c r="E25" s="48">
        <f>1-E24</f>
        <v>0</v>
      </c>
      <c r="F25" s="48">
        <f>1-F24</f>
        <v>0.45161290322580649</v>
      </c>
      <c r="G25" s="48">
        <f>1-G24</f>
        <v>0.38709677419354838</v>
      </c>
      <c r="H25" s="49">
        <f>1-H24</f>
        <v>0.5161290322580645</v>
      </c>
      <c r="I25" s="1">
        <v>21</v>
      </c>
      <c r="J25" s="43">
        <v>1</v>
      </c>
      <c r="K25" s="34">
        <v>-4621</v>
      </c>
      <c r="L25" s="18">
        <v>4650.7820400000001</v>
      </c>
      <c r="M25" s="18">
        <v>-1225</v>
      </c>
      <c r="N25" s="18">
        <v>-56</v>
      </c>
      <c r="O25" s="35">
        <v>-987</v>
      </c>
      <c r="P25" s="4"/>
      <c r="Q25" s="64"/>
      <c r="R25" s="64"/>
      <c r="S25" s="64"/>
      <c r="T25" s="64"/>
      <c r="U25" s="64"/>
      <c r="V25" s="64"/>
      <c r="W25" s="64"/>
      <c r="X25" s="15"/>
      <c r="Y25" s="15"/>
      <c r="Z25" s="15"/>
      <c r="AA25" s="16"/>
      <c r="AC25"/>
      <c r="AD25" s="2"/>
    </row>
    <row r="26" spans="1:30" ht="12.75" x14ac:dyDescent="0.2">
      <c r="C26" s="55" t="s">
        <v>2</v>
      </c>
      <c r="D26" s="56">
        <f>MEDIAN(K5:K35)</f>
        <v>-1576</v>
      </c>
      <c r="E26" s="56">
        <f>MEDIAN(L5:L35)</f>
        <v>5278.4355299999997</v>
      </c>
      <c r="F26" s="56">
        <f>MEDIAN(M5:M35)</f>
        <v>487</v>
      </c>
      <c r="G26" s="56">
        <f>MEDIAN(N5:N35)</f>
        <v>33</v>
      </c>
      <c r="H26" s="56">
        <f>MEDIAN(O5:O35)</f>
        <v>-29</v>
      </c>
      <c r="I26" s="1">
        <v>22</v>
      </c>
      <c r="J26" s="43">
        <v>1</v>
      </c>
      <c r="K26" s="34">
        <v>-5411</v>
      </c>
      <c r="L26" s="18">
        <v>4490.2142199999998</v>
      </c>
      <c r="M26" s="18">
        <v>-1411</v>
      </c>
      <c r="N26" s="18">
        <v>-165</v>
      </c>
      <c r="O26" s="35">
        <v>-1089</v>
      </c>
      <c r="P26" s="4"/>
      <c r="Q26" s="4"/>
      <c r="R26" s="4"/>
      <c r="S26" s="4"/>
      <c r="T26" s="4"/>
      <c r="U26" s="4"/>
      <c r="V26" s="5"/>
      <c r="W26" s="5"/>
      <c r="X26" s="15"/>
      <c r="Y26" s="15"/>
      <c r="Z26" s="15"/>
      <c r="AA26" s="16"/>
      <c r="AC26"/>
      <c r="AD26" s="2"/>
    </row>
    <row r="27" spans="1:30" ht="12.75" x14ac:dyDescent="0.2">
      <c r="I27" s="1">
        <v>23</v>
      </c>
      <c r="J27" s="43">
        <v>1</v>
      </c>
      <c r="K27" s="34">
        <v>-5639</v>
      </c>
      <c r="L27" s="18">
        <v>4377.2638399999996</v>
      </c>
      <c r="M27" s="18">
        <v>-1643</v>
      </c>
      <c r="N27" s="18">
        <v>-190</v>
      </c>
      <c r="O27" s="35">
        <v>-1303</v>
      </c>
      <c r="P27" s="4"/>
      <c r="Q27" s="4"/>
      <c r="R27" s="4"/>
      <c r="S27" s="4"/>
      <c r="T27" s="4"/>
      <c r="U27" s="4"/>
      <c r="V27" s="5"/>
      <c r="W27" s="5"/>
      <c r="X27" s="15"/>
      <c r="Y27" s="15"/>
      <c r="Z27" s="15"/>
      <c r="AA27" s="16"/>
      <c r="AC27"/>
      <c r="AD27" s="2"/>
    </row>
    <row r="28" spans="1:30" ht="12.75" x14ac:dyDescent="0.2">
      <c r="C28" s="9"/>
      <c r="D28" s="9"/>
      <c r="E28" s="9"/>
      <c r="F28" s="9"/>
      <c r="G28" s="9"/>
      <c r="H28" s="9"/>
      <c r="I28" s="1">
        <v>24</v>
      </c>
      <c r="J28" s="43">
        <v>1</v>
      </c>
      <c r="K28" s="34">
        <v>-6886</v>
      </c>
      <c r="L28" s="18">
        <v>4283.1320900000001</v>
      </c>
      <c r="M28" s="18">
        <v>-2031</v>
      </c>
      <c r="N28" s="18">
        <v>-323</v>
      </c>
      <c r="O28" s="35">
        <v>-1479</v>
      </c>
      <c r="P28" s="4"/>
      <c r="X28" s="15"/>
      <c r="Y28" s="15"/>
      <c r="Z28" s="15"/>
      <c r="AA28" s="16"/>
      <c r="AC28"/>
      <c r="AD28" s="2"/>
    </row>
    <row r="29" spans="1:30" ht="12.75" x14ac:dyDescent="0.2">
      <c r="I29" s="1">
        <v>25</v>
      </c>
      <c r="J29" s="43">
        <v>1</v>
      </c>
      <c r="K29" s="34">
        <v>-8151</v>
      </c>
      <c r="L29" s="18">
        <v>4005.9998399999999</v>
      </c>
      <c r="M29" s="18">
        <v>-2270</v>
      </c>
      <c r="N29" s="18">
        <v>-416</v>
      </c>
      <c r="O29" s="35">
        <v>-1751</v>
      </c>
      <c r="P29" s="4"/>
      <c r="Q29" s="4"/>
      <c r="R29" s="4"/>
      <c r="S29" s="4"/>
      <c r="T29" s="4"/>
      <c r="U29" s="4"/>
      <c r="V29" s="5"/>
      <c r="W29" s="5"/>
      <c r="X29" s="15"/>
      <c r="Y29" s="15"/>
      <c r="Z29" s="15"/>
      <c r="AA29" s="16"/>
      <c r="AC29"/>
      <c r="AD29" s="2"/>
    </row>
    <row r="30" spans="1:30" ht="12.75" x14ac:dyDescent="0.2">
      <c r="A30" s="41"/>
      <c r="B30" s="41"/>
      <c r="I30" s="1">
        <v>26</v>
      </c>
      <c r="J30" s="43">
        <v>1</v>
      </c>
      <c r="K30" s="34">
        <v>-8877</v>
      </c>
      <c r="L30" s="18">
        <v>3749.0003299999998</v>
      </c>
      <c r="M30" s="18">
        <v>-2536</v>
      </c>
      <c r="N30" s="18">
        <v>-552</v>
      </c>
      <c r="O30" s="35">
        <v>-1869</v>
      </c>
      <c r="P30" s="4"/>
      <c r="Q30" s="4"/>
      <c r="R30" s="4"/>
      <c r="S30" s="4"/>
      <c r="T30" s="4"/>
      <c r="U30" s="4"/>
      <c r="V30" s="5"/>
      <c r="W30" s="5"/>
      <c r="X30" s="15"/>
      <c r="Y30" s="15"/>
      <c r="Z30" s="15"/>
      <c r="AA30" s="16"/>
      <c r="AC30"/>
      <c r="AD30" s="2"/>
    </row>
    <row r="31" spans="1:30" ht="12.75" x14ac:dyDescent="0.2">
      <c r="A31" s="41"/>
      <c r="B31" s="41"/>
      <c r="I31" s="1">
        <v>27</v>
      </c>
      <c r="J31" s="43">
        <v>1</v>
      </c>
      <c r="K31" s="34">
        <v>-10431</v>
      </c>
      <c r="L31" s="18">
        <v>3277.9534899999999</v>
      </c>
      <c r="M31" s="18">
        <v>-2875</v>
      </c>
      <c r="N31" s="18">
        <v>-771</v>
      </c>
      <c r="O31" s="35">
        <v>-2038</v>
      </c>
      <c r="P31" s="4"/>
      <c r="Q31" s="4"/>
      <c r="R31" s="4"/>
      <c r="S31" s="4"/>
      <c r="T31" s="4"/>
      <c r="U31" s="4"/>
      <c r="V31" s="5"/>
      <c r="W31" s="5"/>
      <c r="X31" s="15"/>
      <c r="Y31" s="15"/>
      <c r="Z31" s="15"/>
      <c r="AA31" s="16"/>
      <c r="AC31"/>
      <c r="AD31" s="2"/>
    </row>
    <row r="32" spans="1:30" ht="12.75" x14ac:dyDescent="0.2">
      <c r="A32" s="41"/>
      <c r="B32" s="41"/>
      <c r="I32" s="1">
        <v>28</v>
      </c>
      <c r="J32" s="43">
        <v>1</v>
      </c>
      <c r="K32" s="34">
        <v>-11121</v>
      </c>
      <c r="L32" s="18">
        <v>3158.8189200000002</v>
      </c>
      <c r="M32" s="18">
        <v>-3453</v>
      </c>
      <c r="N32" s="18">
        <v>-933</v>
      </c>
      <c r="O32" s="35">
        <v>-2323</v>
      </c>
      <c r="P32" s="4"/>
      <c r="Q32" s="4"/>
      <c r="R32" s="4"/>
      <c r="S32" s="4"/>
      <c r="T32" s="4"/>
      <c r="U32" s="4"/>
      <c r="V32" s="5"/>
      <c r="W32" s="5"/>
      <c r="X32" s="15"/>
      <c r="Y32" s="15"/>
      <c r="Z32" s="15"/>
      <c r="AA32" s="16"/>
      <c r="AC32"/>
      <c r="AD32" s="2"/>
    </row>
    <row r="33" spans="1:30" ht="12.75" x14ac:dyDescent="0.2">
      <c r="A33" s="41"/>
      <c r="B33" s="41"/>
      <c r="I33" s="1">
        <v>29</v>
      </c>
      <c r="J33" s="43">
        <v>1</v>
      </c>
      <c r="K33" s="34">
        <v>-11697</v>
      </c>
      <c r="L33" s="18">
        <v>2892.36438</v>
      </c>
      <c r="M33" s="18">
        <v>-3738</v>
      </c>
      <c r="N33" s="18">
        <v>-1080</v>
      </c>
      <c r="O33" s="35">
        <v>-2744</v>
      </c>
      <c r="P33" s="4"/>
      <c r="Q33" s="4"/>
      <c r="R33" s="4"/>
      <c r="S33" s="4"/>
      <c r="T33" s="4"/>
      <c r="U33" s="4"/>
      <c r="V33" s="5"/>
      <c r="W33" s="5"/>
      <c r="X33" s="15"/>
      <c r="Y33" s="15"/>
      <c r="Z33" s="15"/>
      <c r="AA33" s="16"/>
      <c r="AC33"/>
      <c r="AD33" s="2"/>
    </row>
    <row r="34" spans="1:30" ht="12.75" x14ac:dyDescent="0.2">
      <c r="A34" s="41"/>
      <c r="B34" s="41"/>
      <c r="I34" s="1">
        <v>30</v>
      </c>
      <c r="J34" s="43">
        <v>1</v>
      </c>
      <c r="K34" s="34">
        <v>-12256</v>
      </c>
      <c r="L34" s="18">
        <v>2649.3265900000001</v>
      </c>
      <c r="M34" s="18">
        <v>-4544</v>
      </c>
      <c r="N34" s="18">
        <v>-2430</v>
      </c>
      <c r="O34" s="35">
        <v>-4028</v>
      </c>
      <c r="P34" s="4"/>
      <c r="Q34" s="4"/>
      <c r="R34" s="4"/>
      <c r="S34" s="4"/>
      <c r="T34" s="4"/>
      <c r="U34" s="4"/>
      <c r="V34" s="5"/>
      <c r="W34" s="5"/>
      <c r="X34" s="15"/>
      <c r="Y34" s="15"/>
      <c r="Z34" s="15"/>
      <c r="AA34" s="16"/>
      <c r="AC34"/>
      <c r="AD34" s="2"/>
    </row>
    <row r="35" spans="1:30" ht="12.75" x14ac:dyDescent="0.2">
      <c r="A35" s="41"/>
      <c r="B35" s="41"/>
      <c r="I35" s="1">
        <v>31</v>
      </c>
      <c r="J35" s="44">
        <v>1</v>
      </c>
      <c r="K35" s="36">
        <v>-32242</v>
      </c>
      <c r="L35" s="23">
        <v>462.69189999999998</v>
      </c>
      <c r="M35" s="23">
        <v>-8957</v>
      </c>
      <c r="N35" s="23">
        <v>-8601</v>
      </c>
      <c r="O35" s="37">
        <v>-24223</v>
      </c>
      <c r="P35" s="4"/>
      <c r="Q35" s="4"/>
      <c r="R35" s="4"/>
      <c r="S35" s="4"/>
      <c r="T35" s="4"/>
      <c r="U35" s="4"/>
      <c r="V35" s="5"/>
      <c r="W35" s="5"/>
      <c r="X35" s="15"/>
      <c r="Y35" s="15"/>
      <c r="Z35" s="15"/>
      <c r="AA35" s="16"/>
      <c r="AC35"/>
      <c r="AD35" s="2"/>
    </row>
    <row r="36" spans="1:30" ht="12.75" x14ac:dyDescent="0.2">
      <c r="A36" s="41"/>
      <c r="B36" s="41"/>
      <c r="I36" s="7"/>
      <c r="P36" s="7"/>
      <c r="Q36" s="7"/>
      <c r="R36" s="7"/>
      <c r="S36" s="7"/>
      <c r="T36" s="7"/>
      <c r="U36" s="7"/>
      <c r="V36" s="5"/>
      <c r="W36" s="5"/>
      <c r="X36" s="15"/>
      <c r="Y36" s="15"/>
      <c r="Z36" s="15"/>
      <c r="AA36" s="16"/>
      <c r="AC36"/>
      <c r="AD36" s="2"/>
    </row>
    <row r="37" spans="1:30" ht="12.75" x14ac:dyDescent="0.2">
      <c r="A37" s="41"/>
      <c r="B37" s="41"/>
      <c r="I37" s="7"/>
      <c r="P37" s="7"/>
      <c r="Q37" s="7"/>
      <c r="R37" s="7"/>
      <c r="S37" s="7"/>
      <c r="T37" s="7"/>
      <c r="U37" s="7"/>
      <c r="V37" s="5"/>
      <c r="W37" s="5"/>
      <c r="X37" s="15"/>
      <c r="Y37" s="15"/>
      <c r="Z37" s="15"/>
      <c r="AA37" s="16"/>
      <c r="AC37"/>
      <c r="AD37" s="2"/>
    </row>
    <row r="38" spans="1:30" ht="12.75" x14ac:dyDescent="0.2">
      <c r="A38" s="41"/>
      <c r="B38" s="41"/>
      <c r="I38" s="5"/>
      <c r="P38" s="5"/>
      <c r="Q38" s="5"/>
      <c r="R38" s="5"/>
      <c r="S38" s="5"/>
      <c r="T38" s="5"/>
      <c r="U38" s="5"/>
      <c r="V38" s="5"/>
      <c r="W38" s="5"/>
      <c r="X38" s="15"/>
      <c r="Y38" s="15"/>
      <c r="Z38" s="15"/>
      <c r="AA38" s="16"/>
      <c r="AC38"/>
      <c r="AD38" s="2"/>
    </row>
    <row r="39" spans="1:30" ht="12.75" x14ac:dyDescent="0.2">
      <c r="A39" s="41"/>
      <c r="B39" s="41"/>
      <c r="I39" s="10"/>
      <c r="P39" s="10"/>
      <c r="Q39" s="10"/>
      <c r="R39" s="10"/>
      <c r="S39" s="10"/>
      <c r="T39" s="10"/>
      <c r="U39" s="10"/>
      <c r="V39" s="5"/>
      <c r="W39" s="5"/>
      <c r="X39" s="15"/>
      <c r="Y39" s="15"/>
      <c r="Z39" s="15"/>
      <c r="AA39" s="16"/>
      <c r="AC39"/>
      <c r="AD39" s="2"/>
    </row>
    <row r="40" spans="1:30" ht="12.75" x14ac:dyDescent="0.2">
      <c r="A40" s="41"/>
      <c r="B40" s="41"/>
      <c r="I40" s="11"/>
      <c r="P40" s="11"/>
      <c r="Q40" s="11"/>
      <c r="R40" s="11"/>
      <c r="S40" s="11"/>
      <c r="T40" s="11"/>
      <c r="U40" s="11"/>
      <c r="V40" s="5"/>
      <c r="W40" s="5"/>
      <c r="X40" s="15"/>
      <c r="Y40" s="15"/>
      <c r="Z40" s="15"/>
      <c r="AA40" s="16"/>
      <c r="AC40"/>
      <c r="AD40" s="2"/>
    </row>
    <row r="41" spans="1:30" ht="12.75" x14ac:dyDescent="0.2">
      <c r="A41" s="41"/>
      <c r="B41" s="41"/>
      <c r="I41" s="11"/>
      <c r="P41" s="11"/>
      <c r="Q41" s="11"/>
      <c r="R41" s="11"/>
      <c r="S41" s="11"/>
      <c r="T41" s="11"/>
      <c r="U41" s="11"/>
      <c r="V41" s="5"/>
      <c r="W41" s="5"/>
      <c r="X41" s="15"/>
      <c r="Y41" s="15"/>
      <c r="Z41" s="15"/>
      <c r="AA41" s="16"/>
      <c r="AC41"/>
      <c r="AD41" s="2"/>
    </row>
    <row r="42" spans="1:30" ht="12.75" x14ac:dyDescent="0.2">
      <c r="A42" s="41"/>
      <c r="B42" s="41"/>
      <c r="I42" s="11"/>
      <c r="P42" s="11"/>
      <c r="Q42" s="11"/>
      <c r="R42" s="11"/>
      <c r="S42" s="11"/>
      <c r="T42" s="11"/>
      <c r="U42" s="11"/>
      <c r="V42" s="5"/>
      <c r="W42" s="5"/>
      <c r="X42" s="15"/>
      <c r="Y42" s="15"/>
      <c r="Z42" s="15"/>
      <c r="AA42" s="16"/>
      <c r="AC42"/>
      <c r="AD42" s="2"/>
    </row>
    <row r="43" spans="1:30" ht="12.75" x14ac:dyDescent="0.2">
      <c r="I43" s="11"/>
      <c r="P43" s="11"/>
      <c r="Q43" s="11"/>
      <c r="R43" s="11"/>
      <c r="S43" s="11"/>
      <c r="T43" s="11"/>
      <c r="U43" s="11"/>
      <c r="V43" s="5"/>
      <c r="W43" s="5"/>
      <c r="X43" s="15"/>
      <c r="Y43" s="15"/>
      <c r="Z43" s="15"/>
      <c r="AA43" s="16"/>
      <c r="AC43"/>
      <c r="AD43" s="2"/>
    </row>
    <row r="44" spans="1:30" ht="12.75" x14ac:dyDescent="0.2">
      <c r="I44" s="11"/>
      <c r="P44" s="11"/>
      <c r="Q44" s="11"/>
      <c r="R44" s="11"/>
      <c r="S44" s="11"/>
      <c r="T44" s="11"/>
      <c r="U44" s="11"/>
      <c r="V44" s="5"/>
      <c r="W44" s="5"/>
      <c r="X44" s="15"/>
      <c r="Y44" s="15"/>
      <c r="Z44" s="15"/>
      <c r="AA44" s="16"/>
      <c r="AC44"/>
      <c r="AD44" s="2"/>
    </row>
    <row r="45" spans="1:30" ht="12.75" x14ac:dyDescent="0.2">
      <c r="I45" s="11"/>
      <c r="P45" s="11"/>
      <c r="Q45" s="11"/>
      <c r="R45" s="11"/>
      <c r="S45" s="11"/>
      <c r="T45" s="11"/>
      <c r="U45" s="11"/>
      <c r="V45" s="5"/>
      <c r="W45" s="5"/>
      <c r="X45" s="15"/>
      <c r="Y45" s="15"/>
      <c r="Z45" s="15"/>
      <c r="AA45" s="16"/>
      <c r="AC45"/>
      <c r="AD45" s="2"/>
    </row>
    <row r="46" spans="1:30" ht="12.75" x14ac:dyDescent="0.2">
      <c r="I46" s="11"/>
      <c r="P46" s="11"/>
      <c r="Q46" s="11"/>
      <c r="R46" s="11"/>
      <c r="S46" s="11"/>
      <c r="T46" s="11"/>
      <c r="U46" s="11"/>
      <c r="V46" s="5"/>
      <c r="W46" s="5"/>
      <c r="X46" s="15"/>
      <c r="Y46" s="15"/>
      <c r="Z46" s="15"/>
      <c r="AA46" s="16"/>
      <c r="AC46"/>
      <c r="AD46" s="2"/>
    </row>
    <row r="47" spans="1:30" ht="12.75" x14ac:dyDescent="0.2">
      <c r="I47" s="11"/>
      <c r="P47" s="11"/>
      <c r="Q47" s="11"/>
      <c r="R47" s="11"/>
      <c r="S47" s="11"/>
      <c r="T47" s="11"/>
      <c r="U47" s="11"/>
      <c r="V47" s="5"/>
      <c r="W47" s="5"/>
      <c r="X47" s="15"/>
      <c r="Y47" s="15"/>
      <c r="Z47" s="15"/>
      <c r="AA47" s="16"/>
      <c r="AC47"/>
      <c r="AD47" s="2"/>
    </row>
    <row r="48" spans="1:30" ht="12.75" x14ac:dyDescent="0.2">
      <c r="I48" s="11"/>
      <c r="P48" s="11"/>
      <c r="Q48" s="11"/>
      <c r="R48" s="11"/>
      <c r="S48" s="11"/>
      <c r="T48" s="11"/>
      <c r="U48" s="11"/>
      <c r="V48" s="5"/>
      <c r="W48" s="5"/>
      <c r="X48" s="15"/>
      <c r="Y48" s="15"/>
      <c r="Z48" s="15"/>
      <c r="AA48" s="16"/>
      <c r="AC48"/>
      <c r="AD48" s="2"/>
    </row>
    <row r="49" spans="9:30" ht="12.75" x14ac:dyDescent="0.2">
      <c r="I49" s="11"/>
      <c r="P49" s="11"/>
      <c r="Q49" s="11"/>
      <c r="R49" s="11"/>
      <c r="S49" s="11"/>
      <c r="T49" s="11"/>
      <c r="U49" s="11"/>
      <c r="V49" s="5"/>
      <c r="W49" s="5"/>
      <c r="X49" s="15"/>
      <c r="Y49" s="15"/>
      <c r="Z49" s="15"/>
      <c r="AA49" s="16"/>
      <c r="AC49"/>
      <c r="AD49" s="2"/>
    </row>
    <row r="50" spans="9:30" ht="12.75" x14ac:dyDescent="0.2">
      <c r="I50" s="11"/>
      <c r="P50" s="11"/>
      <c r="Q50" s="11"/>
      <c r="R50" s="11"/>
      <c r="S50" s="11"/>
      <c r="T50" s="11"/>
      <c r="U50" s="11"/>
      <c r="V50" s="5"/>
      <c r="W50" s="5"/>
      <c r="X50" s="15"/>
      <c r="Y50" s="15"/>
      <c r="Z50" s="15"/>
      <c r="AA50" s="16"/>
      <c r="AC50"/>
      <c r="AD50" s="2"/>
    </row>
    <row r="51" spans="9:30" ht="12.75" x14ac:dyDescent="0.2">
      <c r="I51" s="11"/>
      <c r="P51" s="11"/>
      <c r="Q51" s="11"/>
      <c r="R51" s="11"/>
      <c r="S51" s="11"/>
      <c r="T51" s="11"/>
      <c r="U51" s="11"/>
      <c r="V51" s="5"/>
      <c r="W51" s="5"/>
      <c r="X51" s="15"/>
      <c r="Y51" s="15"/>
      <c r="Z51" s="15"/>
      <c r="AA51" s="16"/>
      <c r="AC51"/>
      <c r="AD51" s="2"/>
    </row>
    <row r="52" spans="9:30" ht="12.75" x14ac:dyDescent="0.2">
      <c r="I52" s="12"/>
      <c r="P52" s="12"/>
      <c r="Q52" s="11"/>
      <c r="R52" s="11"/>
      <c r="S52" s="11"/>
      <c r="T52" s="11"/>
      <c r="U52" s="11"/>
      <c r="V52" s="5"/>
      <c r="W52" s="5"/>
      <c r="X52" s="15"/>
      <c r="Y52" s="15"/>
      <c r="Z52" s="15"/>
      <c r="AA52" s="16"/>
      <c r="AC52"/>
      <c r="AD52" s="2"/>
    </row>
    <row r="53" spans="9:30" ht="12.75" x14ac:dyDescent="0.2">
      <c r="I53" s="12"/>
      <c r="P53" s="12"/>
      <c r="Q53" s="11"/>
      <c r="R53" s="11"/>
      <c r="S53" s="11"/>
      <c r="T53" s="11"/>
      <c r="U53" s="11"/>
      <c r="V53" s="5"/>
      <c r="W53" s="5"/>
      <c r="X53" s="15"/>
      <c r="Y53" s="15"/>
      <c r="Z53" s="15"/>
      <c r="AA53" s="16"/>
      <c r="AC53"/>
      <c r="AD53" s="2"/>
    </row>
    <row r="54" spans="9:30" ht="12.75" x14ac:dyDescent="0.2">
      <c r="I54" s="12"/>
      <c r="P54" s="12"/>
      <c r="Q54" s="12"/>
      <c r="R54" s="12"/>
      <c r="S54" s="12"/>
      <c r="T54" s="12"/>
      <c r="U54" s="12"/>
      <c r="V54" s="5"/>
      <c r="W54" s="5"/>
      <c r="X54" s="15"/>
      <c r="Y54" s="15"/>
      <c r="Z54" s="15"/>
      <c r="AA54" s="16"/>
      <c r="AC54"/>
      <c r="AD54" s="2"/>
    </row>
    <row r="55" spans="9:30" ht="12.75" x14ac:dyDescent="0.2">
      <c r="I55" s="12"/>
      <c r="P55" s="12"/>
      <c r="Q55" s="12"/>
      <c r="R55" s="12"/>
      <c r="S55" s="12"/>
      <c r="T55" s="12"/>
      <c r="U55" s="12"/>
      <c r="V55" s="5"/>
      <c r="W55" s="5"/>
      <c r="X55" s="15"/>
      <c r="Y55" s="15"/>
      <c r="Z55" s="15"/>
      <c r="AA55" s="16"/>
      <c r="AC55"/>
      <c r="AD55" s="2"/>
    </row>
    <row r="56" spans="9:30" ht="12.75" x14ac:dyDescent="0.2">
      <c r="I56" s="11"/>
      <c r="P56" s="11"/>
      <c r="Q56" s="11"/>
      <c r="R56" s="11"/>
      <c r="S56" s="11"/>
      <c r="T56" s="11"/>
      <c r="U56" s="11"/>
      <c r="V56" s="5"/>
      <c r="W56" s="5"/>
      <c r="X56" s="15"/>
      <c r="Y56" s="15"/>
      <c r="Z56" s="15"/>
      <c r="AA56" s="16"/>
      <c r="AC56"/>
      <c r="AD56" s="2"/>
    </row>
    <row r="57" spans="9:30" ht="12.75" x14ac:dyDescent="0.2">
      <c r="I57" s="11"/>
      <c r="P57" s="11"/>
      <c r="Q57" s="11"/>
      <c r="R57" s="11"/>
      <c r="S57" s="11"/>
      <c r="T57" s="11"/>
      <c r="U57" s="11"/>
      <c r="V57" s="5"/>
      <c r="W57" s="5"/>
      <c r="X57" s="15"/>
      <c r="Y57" s="15"/>
      <c r="Z57" s="15"/>
      <c r="AA57" s="16"/>
      <c r="AC57"/>
      <c r="AD57" s="2"/>
    </row>
    <row r="58" spans="9:30" ht="12.75" x14ac:dyDescent="0.2">
      <c r="I58" s="11"/>
      <c r="P58" s="11"/>
      <c r="Q58" s="11"/>
      <c r="R58" s="11"/>
      <c r="S58" s="11"/>
      <c r="T58" s="11"/>
      <c r="U58" s="11"/>
      <c r="V58" s="5"/>
      <c r="W58" s="5"/>
      <c r="X58" s="15"/>
      <c r="Y58" s="15"/>
      <c r="Z58" s="15"/>
      <c r="AA58" s="16"/>
      <c r="AC58"/>
      <c r="AD58" s="2"/>
    </row>
    <row r="59" spans="9:30" ht="12.75" x14ac:dyDescent="0.2">
      <c r="I59" s="13"/>
      <c r="P59" s="13"/>
      <c r="Q59" s="13"/>
      <c r="R59" s="13"/>
      <c r="S59" s="13"/>
      <c r="T59" s="13"/>
      <c r="U59" s="13"/>
      <c r="V59" s="5"/>
      <c r="W59" s="5"/>
      <c r="X59" s="15"/>
      <c r="Y59" s="15"/>
      <c r="Z59" s="15"/>
      <c r="AA59" s="16"/>
      <c r="AC59"/>
      <c r="AD59" s="2"/>
    </row>
    <row r="60" spans="9:30" ht="12.75" x14ac:dyDescent="0.2">
      <c r="V60" s="5"/>
      <c r="W60" s="5"/>
      <c r="X60" s="15"/>
      <c r="Y60" s="15"/>
      <c r="Z60" s="15"/>
      <c r="AA60" s="16"/>
      <c r="AC60"/>
      <c r="AD60" s="2"/>
    </row>
    <row r="61" spans="9:30" ht="12.75" x14ac:dyDescent="0.2">
      <c r="V61" s="5"/>
      <c r="W61" s="5"/>
      <c r="X61" s="15"/>
      <c r="Y61" s="15"/>
      <c r="Z61" s="15"/>
      <c r="AA61" s="16"/>
      <c r="AC61"/>
      <c r="AD61" s="2"/>
    </row>
    <row r="62" spans="9:30" ht="12.75" x14ac:dyDescent="0.2">
      <c r="V62" s="5"/>
      <c r="W62" s="5"/>
      <c r="X62" s="15"/>
      <c r="Y62" s="15"/>
      <c r="Z62" s="15"/>
      <c r="AA62" s="16"/>
      <c r="AC62"/>
      <c r="AD62" s="2"/>
    </row>
    <row r="63" spans="9:30" ht="12.75" x14ac:dyDescent="0.2">
      <c r="V63" s="5"/>
      <c r="W63" s="5"/>
      <c r="X63" s="15"/>
      <c r="Y63" s="15"/>
      <c r="Z63" s="15"/>
      <c r="AA63" s="16"/>
      <c r="AC63"/>
      <c r="AD63" s="2"/>
    </row>
    <row r="64" spans="9:30" ht="12.75" x14ac:dyDescent="0.2">
      <c r="V64" s="5"/>
      <c r="W64" s="5"/>
      <c r="X64" s="15"/>
      <c r="Y64" s="15"/>
      <c r="Z64" s="15"/>
      <c r="AA64" s="16"/>
      <c r="AC64"/>
      <c r="AD64" s="2"/>
    </row>
    <row r="65" spans="22:30" ht="12.75" x14ac:dyDescent="0.2">
      <c r="V65" s="5"/>
      <c r="W65" s="5"/>
      <c r="X65" s="15"/>
      <c r="Y65" s="15"/>
      <c r="Z65" s="15"/>
      <c r="AA65" s="16"/>
      <c r="AC65"/>
      <c r="AD65" s="2"/>
    </row>
    <row r="66" spans="22:30" ht="12.75" x14ac:dyDescent="0.2">
      <c r="V66" s="5"/>
      <c r="W66" s="5"/>
      <c r="X66" s="15"/>
      <c r="Y66" s="15"/>
      <c r="Z66" s="15"/>
      <c r="AA66" s="16"/>
      <c r="AC66"/>
      <c r="AD66" s="2"/>
    </row>
    <row r="67" spans="22:30" ht="12.75" x14ac:dyDescent="0.2">
      <c r="V67" s="5"/>
      <c r="W67" s="5"/>
      <c r="X67" s="15"/>
      <c r="Y67" s="15"/>
      <c r="Z67" s="15"/>
      <c r="AA67" s="16"/>
      <c r="AC67"/>
      <c r="AD67" s="2"/>
    </row>
    <row r="68" spans="22:30" ht="12.75" x14ac:dyDescent="0.2">
      <c r="V68" s="5"/>
      <c r="W68" s="5"/>
      <c r="X68" s="15"/>
      <c r="Y68" s="15"/>
      <c r="Z68" s="15"/>
      <c r="AA68" s="16"/>
      <c r="AC68"/>
      <c r="AD68" s="2"/>
    </row>
    <row r="69" spans="22:30" ht="12.75" x14ac:dyDescent="0.2">
      <c r="V69" s="5"/>
      <c r="W69" s="5"/>
      <c r="X69" s="15"/>
      <c r="Y69" s="15"/>
      <c r="Z69" s="15"/>
      <c r="AA69" s="16"/>
      <c r="AC69"/>
      <c r="AD69" s="2"/>
    </row>
    <row r="70" spans="22:30" ht="12.75" x14ac:dyDescent="0.2">
      <c r="V70" s="5"/>
      <c r="W70" s="5"/>
      <c r="X70" s="15"/>
      <c r="Y70" s="15"/>
      <c r="Z70" s="15"/>
      <c r="AA70" s="16"/>
      <c r="AC70"/>
      <c r="AD70" s="2"/>
    </row>
    <row r="71" spans="22:30" ht="12.75" x14ac:dyDescent="0.2">
      <c r="V71" s="5"/>
      <c r="W71" s="5"/>
      <c r="X71" s="15"/>
      <c r="Y71" s="15"/>
      <c r="Z71" s="15"/>
      <c r="AA71" s="16"/>
      <c r="AC71"/>
      <c r="AD71" s="2"/>
    </row>
    <row r="72" spans="22:30" ht="12.75" x14ac:dyDescent="0.2">
      <c r="V72" s="5"/>
      <c r="W72" s="5"/>
      <c r="X72" s="15"/>
      <c r="Y72" s="15"/>
      <c r="Z72" s="15"/>
      <c r="AA72" s="16"/>
      <c r="AC72"/>
      <c r="AD72" s="2"/>
    </row>
    <row r="73" spans="22:30" ht="12.75" x14ac:dyDescent="0.2">
      <c r="V73" s="5"/>
      <c r="W73" s="5"/>
      <c r="X73" s="15"/>
      <c r="Y73" s="15"/>
      <c r="Z73" s="15"/>
      <c r="AA73" s="16"/>
      <c r="AC73"/>
      <c r="AD73" s="2"/>
    </row>
    <row r="74" spans="22:30" ht="12.75" x14ac:dyDescent="0.2">
      <c r="V74" s="5"/>
      <c r="W74" s="5"/>
      <c r="X74" s="15"/>
      <c r="Y74" s="15"/>
      <c r="Z74" s="15"/>
      <c r="AA74" s="16"/>
      <c r="AC74"/>
      <c r="AD74" s="2"/>
    </row>
    <row r="75" spans="22:30" ht="12.75" x14ac:dyDescent="0.2">
      <c r="V75" s="5"/>
      <c r="W75" s="5"/>
      <c r="X75" s="15"/>
      <c r="Y75" s="15"/>
      <c r="Z75" s="15"/>
      <c r="AA75" s="16"/>
      <c r="AC75"/>
      <c r="AD75" s="2"/>
    </row>
    <row r="76" spans="22:30" ht="12.75" x14ac:dyDescent="0.2">
      <c r="V76" s="5"/>
      <c r="W76" s="5"/>
      <c r="X76" s="15"/>
      <c r="Y76" s="15"/>
      <c r="Z76" s="15"/>
      <c r="AA76" s="16"/>
      <c r="AC76"/>
      <c r="AD76" s="2"/>
    </row>
    <row r="77" spans="22:30" ht="12.75" x14ac:dyDescent="0.2">
      <c r="V77" s="5"/>
      <c r="W77" s="5"/>
      <c r="X77" s="15"/>
      <c r="Y77" s="15"/>
      <c r="Z77" s="15"/>
      <c r="AA77" s="16"/>
      <c r="AC77"/>
      <c r="AD77" s="2"/>
    </row>
    <row r="78" spans="22:30" ht="12.75" x14ac:dyDescent="0.2">
      <c r="V78" s="5"/>
      <c r="W78" s="5"/>
      <c r="X78" s="15"/>
      <c r="Y78" s="15"/>
      <c r="Z78" s="15"/>
      <c r="AA78" s="16"/>
      <c r="AC78"/>
      <c r="AD78" s="2"/>
    </row>
    <row r="79" spans="22:30" ht="12.75" x14ac:dyDescent="0.2">
      <c r="V79" s="5"/>
      <c r="W79" s="5"/>
      <c r="X79" s="15"/>
      <c r="Y79" s="15"/>
      <c r="Z79" s="15"/>
      <c r="AA79" s="16"/>
      <c r="AC79"/>
      <c r="AD79" s="2"/>
    </row>
    <row r="80" spans="22:30" ht="12.75" x14ac:dyDescent="0.2">
      <c r="V80" s="5"/>
      <c r="W80" s="5"/>
      <c r="X80" s="15"/>
      <c r="Y80" s="15"/>
      <c r="Z80" s="15"/>
      <c r="AA80" s="16"/>
      <c r="AC80"/>
      <c r="AD80" s="2"/>
    </row>
    <row r="81" spans="9:30" ht="12.75" x14ac:dyDescent="0.2">
      <c r="V81" s="5"/>
      <c r="W81" s="5"/>
      <c r="X81" s="15"/>
      <c r="Y81" s="15"/>
      <c r="Z81" s="15"/>
      <c r="AA81" s="16"/>
      <c r="AC81"/>
      <c r="AD81" s="2"/>
    </row>
    <row r="82" spans="9:30" ht="12.75" x14ac:dyDescent="0.2">
      <c r="V82" s="5"/>
      <c r="W82" s="5"/>
      <c r="X82" s="15"/>
      <c r="Y82" s="15"/>
      <c r="Z82" s="15"/>
      <c r="AA82" s="16"/>
      <c r="AC82"/>
      <c r="AD82" s="2"/>
    </row>
    <row r="83" spans="9:30" ht="12.75" x14ac:dyDescent="0.2">
      <c r="V83" s="5"/>
      <c r="W83" s="5"/>
      <c r="X83" s="15"/>
      <c r="Y83" s="15"/>
      <c r="Z83" s="15"/>
      <c r="AA83" s="16"/>
      <c r="AC83"/>
      <c r="AD83" s="2"/>
    </row>
    <row r="84" spans="9:30" ht="12.75" x14ac:dyDescent="0.2">
      <c r="V84" s="5"/>
      <c r="W84" s="5"/>
      <c r="X84" s="15"/>
      <c r="Y84" s="15"/>
      <c r="Z84" s="15"/>
      <c r="AA84" s="16"/>
      <c r="AC84"/>
      <c r="AD84" s="2"/>
    </row>
    <row r="85" spans="9:30" ht="12.75" x14ac:dyDescent="0.2">
      <c r="V85" s="5"/>
      <c r="W85" s="5"/>
      <c r="X85" s="15"/>
      <c r="Y85" s="15"/>
      <c r="Z85" s="15"/>
      <c r="AA85" s="16"/>
      <c r="AC85"/>
      <c r="AD85" s="2"/>
    </row>
    <row r="86" spans="9:30" ht="12.75" x14ac:dyDescent="0.2">
      <c r="V86" s="5"/>
      <c r="W86" s="5"/>
      <c r="X86" s="15"/>
      <c r="Y86" s="15"/>
      <c r="Z86" s="15"/>
      <c r="AA86" s="16"/>
      <c r="AC86"/>
      <c r="AD86" s="2"/>
    </row>
    <row r="87" spans="9:30" ht="12.75" x14ac:dyDescent="0.2">
      <c r="V87" s="5"/>
      <c r="W87" s="5"/>
      <c r="X87" s="15"/>
      <c r="Y87" s="15"/>
      <c r="Z87" s="15"/>
      <c r="AA87" s="16"/>
      <c r="AC87"/>
      <c r="AD87" s="2"/>
    </row>
    <row r="88" spans="9:30" ht="12.75" x14ac:dyDescent="0.2">
      <c r="V88" s="5"/>
      <c r="W88" s="5"/>
      <c r="X88" s="15"/>
      <c r="Y88" s="15"/>
      <c r="Z88" s="15"/>
      <c r="AA88" s="16"/>
      <c r="AC88"/>
      <c r="AD88" s="2"/>
    </row>
    <row r="89" spans="9:30" ht="12.75" x14ac:dyDescent="0.2">
      <c r="V89" s="5"/>
      <c r="W89" s="5"/>
      <c r="X89" s="15"/>
      <c r="Y89" s="15"/>
      <c r="Z89" s="15"/>
      <c r="AA89" s="16"/>
      <c r="AC89"/>
      <c r="AD89" s="2"/>
    </row>
    <row r="90" spans="9:30" ht="12.75" x14ac:dyDescent="0.2">
      <c r="V90" s="5"/>
      <c r="W90" s="5"/>
      <c r="X90" s="15"/>
      <c r="Y90" s="15"/>
      <c r="Z90" s="15"/>
      <c r="AA90" s="16"/>
      <c r="AC90"/>
      <c r="AD90" s="2"/>
    </row>
    <row r="91" spans="9:30" ht="12.75" x14ac:dyDescent="0.2">
      <c r="V91" s="5"/>
      <c r="W91" s="5"/>
      <c r="X91" s="15"/>
      <c r="Y91" s="15"/>
      <c r="Z91" s="15"/>
      <c r="AA91" s="16"/>
      <c r="AC91"/>
      <c r="AD91" s="2"/>
    </row>
    <row r="92" spans="9:30" ht="12.75" x14ac:dyDescent="0.2">
      <c r="V92" s="5"/>
      <c r="W92" s="5"/>
      <c r="X92" s="15"/>
      <c r="Y92" s="15"/>
      <c r="Z92" s="15"/>
      <c r="AA92" s="16"/>
      <c r="AC92"/>
      <c r="AD92" s="2"/>
    </row>
    <row r="93" spans="9:30" ht="12.75" x14ac:dyDescent="0.2">
      <c r="I93" s="5"/>
      <c r="P93" s="5"/>
      <c r="Q93" s="5"/>
      <c r="R93" s="5"/>
      <c r="S93" s="5"/>
      <c r="T93" s="5"/>
      <c r="U93" s="5"/>
      <c r="V93" s="5"/>
      <c r="W93" s="5"/>
      <c r="X93" s="15"/>
      <c r="Y93" s="15"/>
      <c r="Z93" s="15"/>
      <c r="AA93" s="16"/>
      <c r="AC93"/>
      <c r="AD93" s="2"/>
    </row>
    <row r="94" spans="9:30" ht="12.75" x14ac:dyDescent="0.2">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haredContentType xmlns="Microsoft.SharePoint.Taxonomy.ContentTypeSync" SourceId="409ac0fb-07cb-4169-8a26-def2760b5502" ContentTypeId="0x0101009BE89D58CAF0934CA32A20BCFFD353DC" PreviousValue="false"/>
</file>

<file path=customXml/item4.xml><?xml version="1.0" encoding="utf-8"?>
<p:properties xmlns:p="http://schemas.microsoft.com/office/2006/metadata/properties" xmlns:xsi="http://www.w3.org/2001/XMLSchema-instance" xmlns:pc="http://schemas.microsoft.com/office/infopath/2007/PartnerControls">
  <documentManagement>
    <AEMODescription xmlns="a14523ce-dede-483e-883a-2d83261080bd" xsi:nil="true"/>
    <AEMOCustodian xmlns="a14523ce-dede-483e-883a-2d83261080bd">
      <UserInfo>
        <DisplayName>Luke Stevens</DisplayName>
        <AccountId>465</AccountId>
        <AccountType/>
      </UserInfo>
    </AEMOCustodian>
    <ArchiveDocument xmlns="a14523ce-dede-483e-883a-2d83261080bd">false</ArchiveDocument>
    <_dlc_DocId xmlns="a14523ce-dede-483e-883a-2d83261080bd">PROJECT-21-30107</_dlc_DocId>
    <AEMOKeywordsTaxHTField0 xmlns="a14523ce-dede-483e-883a-2d83261080bd">
      <Terms xmlns="http://schemas.microsoft.com/office/infopath/2007/PartnerControls">
        <TermInfo xmlns="http://schemas.microsoft.com/office/infopath/2007/PartnerControls">
          <TermName xmlns="http://schemas.microsoft.com/office/infopath/2007/PartnerControls">STTM</TermName>
          <TermId xmlns="http://schemas.microsoft.com/office/infopath/2007/PartnerControls">14e15b49-f49d-4f43-96a1-c05c79f71972</TermId>
        </TermInfo>
      </Terms>
    </AEMOKeywordsTaxHTField0>
    <TaxCatchAll xmlns="a14523ce-dede-483e-883a-2d83261080bd">
      <Value>11</Value>
      <Value>63</Value>
    </TaxCatchAll>
    <_dlc_DocIdUrl xmlns="a14523ce-dede-483e-883a-2d83261080bd">
      <Url>http://sharedocs/sites/so/gso/_layouts/15/DocIdRedir.aspx?ID=PROJECT-21-30107</Url>
      <Description>PROJECT-21-30107</Description>
    </_dlc_DocIdUrl>
    <AEMODocumentTypeTaxHTField0 xmlns="a14523ce-dede-483e-883a-2d83261080bd">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8ae4cf81-fd7c-4b5d-880f-3ad9d29fca1a</TermId>
        </TermInfo>
      </Terms>
    </AEMODocumentTypeTaxHTField0>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6.xml><?xml version="1.0" encoding="utf-8"?>
<ct:contentTypeSchema xmlns:ct="http://schemas.microsoft.com/office/2006/metadata/contentType" xmlns:ma="http://schemas.microsoft.com/office/2006/metadata/properties/metaAttributes" ct:_="" ma:_="" ma:contentTypeName="AEMODocument" ma:contentTypeID="0x0101009BE89D58CAF0934CA32A20BCFFD353DC0079E3553181297B4B8058B7D45BFCABD8" ma:contentTypeVersion="50" ma:contentTypeDescription="" ma:contentTypeScope="" ma:versionID="1631aafbea36ebe81fec60aa2159953f">
  <xsd:schema xmlns:xsd="http://www.w3.org/2001/XMLSchema" xmlns:xs="http://www.w3.org/2001/XMLSchema" xmlns:p="http://schemas.microsoft.com/office/2006/metadata/properties" xmlns:ns2="a14523ce-dede-483e-883a-2d83261080bd" targetNamespace="http://schemas.microsoft.com/office/2006/metadata/properties" ma:root="true" ma:fieldsID="acc7e35c50d63b6d95fae6abccdc3e17"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61b2c369-9099-4c7c-b52b-8100f79032d2}" ma:internalName="TaxCatchAll" ma:showField="CatchAllData" ma:web="811ceb2e-7cba-469d-8c1e-89f05bf6af9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61b2c369-9099-4c7c-b52b-8100f79032d2}" ma:internalName="TaxCatchAllLabel" ma:readOnly="true" ma:showField="CatchAllDataLabel" ma:web="811ceb2e-7cba-469d-8c1e-89f05bf6af95">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48E436-861F-4992-8E1D-ACC743405309}">
  <ds:schemaRefs>
    <ds:schemaRef ds:uri="http://schemas.microsoft.com/sharepoint/v3/contenttype/forms"/>
  </ds:schemaRefs>
</ds:datastoreItem>
</file>

<file path=customXml/itemProps2.xml><?xml version="1.0" encoding="utf-8"?>
<ds:datastoreItem xmlns:ds="http://schemas.openxmlformats.org/officeDocument/2006/customXml" ds:itemID="{B19006E3-DD10-4463-B0B4-5AFC927126C4}">
  <ds:schemaRefs>
    <ds:schemaRef ds:uri="http://schemas.microsoft.com/office/2006/metadata/customXsn"/>
  </ds:schemaRefs>
</ds:datastoreItem>
</file>

<file path=customXml/itemProps3.xml><?xml version="1.0" encoding="utf-8"?>
<ds:datastoreItem xmlns:ds="http://schemas.openxmlformats.org/officeDocument/2006/customXml" ds:itemID="{E67F1A0D-608C-47E8-AAB4-D0B7C6063A44}">
  <ds:schemaRefs>
    <ds:schemaRef ds:uri="Microsoft.SharePoint.Taxonomy.ContentTypeSync"/>
  </ds:schemaRefs>
</ds:datastoreItem>
</file>

<file path=customXml/itemProps4.xml><?xml version="1.0" encoding="utf-8"?>
<ds:datastoreItem xmlns:ds="http://schemas.openxmlformats.org/officeDocument/2006/customXml" ds:itemID="{C460374B-0EC7-454F-A3EE-8E4ED2B8DFBB}">
  <ds:schemaRefs>
    <ds:schemaRef ds:uri="http://purl.org/dc/terms/"/>
    <ds:schemaRef ds:uri="http://schemas.openxmlformats.org/package/2006/metadata/core-properties"/>
    <ds:schemaRef ds:uri="a14523ce-dede-483e-883a-2d83261080b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849251A8-3CF6-481F-BF8D-0E7D61CF2682}">
  <ds:schemaRefs>
    <ds:schemaRef ds:uri="http://schemas.microsoft.com/sharepoint/events"/>
  </ds:schemaRefs>
</ds:datastoreItem>
</file>

<file path=customXml/itemProps6.xml><?xml version="1.0" encoding="utf-8"?>
<ds:datastoreItem xmlns:ds="http://schemas.openxmlformats.org/officeDocument/2006/customXml" ds:itemID="{258309C6-73F3-45F1-817A-648A62DCA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Mar 23 Published MOS estimates</vt:lpstr>
      <vt:lpstr>APR 23 Published MOS estimates</vt:lpstr>
      <vt:lpstr>MAY 23 Published MOS estimates</vt:lpstr>
    </vt:vector>
  </TitlesOfParts>
  <Company>VENCorp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creator>cdiep</dc:creator>
  <dc:description>1.0</dc:description>
  <cp:lastModifiedBy>Luke Stevens</cp:lastModifiedBy>
  <cp:lastPrinted>2010-01-18T07:10:20Z</cp:lastPrinted>
  <dcterms:created xsi:type="dcterms:W3CDTF">2010-01-06T00:04:41Z</dcterms:created>
  <dcterms:modified xsi:type="dcterms:W3CDTF">2022-07-28T06:57:53Z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63;#STTM|14e15b49-f49d-4f43-96a1-c05c79f71972</vt:lpwstr>
  </property>
  <property fmtid="{D5CDD505-2E9C-101B-9397-08002B2CF9AE}" pid="7" name="AEMODocumentType">
    <vt:lpwstr>11;#Publication|8ae4cf81-fd7c-4b5d-880f-3ad9d29fca1a</vt:lpwstr>
  </property>
  <property fmtid="{D5CDD505-2E9C-101B-9397-08002B2CF9AE}" pid="8" name="ContentTypeId">
    <vt:lpwstr>0x0101009BE89D58CAF0934CA32A20BCFFD353DC0079E3553181297B4B8058B7D45BFCABD8</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ies>
</file>