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ml.chartshapes+xml"/>
  <Override PartName="/xl/charts/chart2.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ml.chartshapes+xml"/>
  <Override PartName="/xl/charts/chart6.xml" ContentType="application/vnd.openxmlformats-officedocument.drawingml.chart+xml"/>
  <Override PartName="/xl/drawings/drawing11.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T:\System Operations\Gas System Operations\Trusted Location\MOS Estimates\"/>
    </mc:Choice>
  </mc:AlternateContent>
  <xr:revisionPtr revIDLastSave="0" documentId="13_ncr:1_{130EA5FF-A353-4A04-BBCF-DAD8FA1514C9}" xr6:coauthVersionLast="47" xr6:coauthVersionMax="47" xr10:uidLastSave="{00000000-0000-0000-0000-000000000000}"/>
  <bookViews>
    <workbookView xWindow="-108" yWindow="-108" windowWidth="23256" windowHeight="12576" tabRatio="883" activeTab="4" xr2:uid="{00000000-000D-0000-FFFF-FFFF00000000}"/>
  </bookViews>
  <sheets>
    <sheet name="Important Notice" sheetId="10" r:id="rId1"/>
    <sheet name="MOS Estimates Methodology" sheetId="9" r:id="rId2"/>
    <sheet name="Sep 24 Published MOS estimates" sheetId="4" r:id="rId3"/>
    <sheet name="Oct 24 Published MOS estimates" sheetId="8" r:id="rId4"/>
    <sheet name="Nov 24 Published MOS estimates" sheetId="6" r:id="rId5"/>
  </sheets>
  <externalReferences>
    <externalReference r:id="rId6"/>
  </externalReferences>
  <definedNames>
    <definedName name="Month1">[1]Inputs!$M$5</definedName>
    <definedName name="Month2">[1]Inputs!$M$6</definedName>
    <definedName name="Month3">[1]Inputs!$M$7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4" l="1"/>
  <c r="E5" i="4"/>
  <c r="F5" i="4"/>
  <c r="G5" i="4"/>
  <c r="H5" i="4"/>
  <c r="D6" i="4"/>
  <c r="E6" i="4"/>
  <c r="F6" i="4"/>
  <c r="G6" i="4"/>
  <c r="H6" i="4"/>
  <c r="E24" i="8" l="1"/>
  <c r="G24" i="8"/>
  <c r="D20" i="8"/>
  <c r="F17" i="4"/>
  <c r="G16" i="4"/>
  <c r="E15" i="4"/>
  <c r="D22" i="6"/>
  <c r="F24" i="8"/>
  <c r="D21" i="4"/>
  <c r="D21" i="8" l="1"/>
  <c r="G17" i="4"/>
  <c r="D5" i="6"/>
  <c r="D15" i="8"/>
  <c r="E21" i="4"/>
  <c r="D24" i="4"/>
  <c r="D25" i="4" s="1"/>
  <c r="H16" i="4"/>
  <c r="F16" i="4"/>
  <c r="D18" i="6"/>
  <c r="D21" i="6"/>
  <c r="D16" i="8"/>
  <c r="D22" i="8"/>
  <c r="D18" i="8"/>
  <c r="D24" i="8"/>
  <c r="D19" i="4"/>
  <c r="D18" i="4"/>
  <c r="D15" i="6"/>
  <c r="D19" i="6"/>
  <c r="D23" i="6"/>
  <c r="D24" i="6"/>
  <c r="D25" i="6" s="1"/>
  <c r="D16" i="6"/>
  <c r="D20" i="6"/>
  <c r="D17" i="6"/>
  <c r="D19" i="8"/>
  <c r="D23" i="8"/>
  <c r="E16" i="4"/>
  <c r="D17" i="4"/>
  <c r="H17" i="4"/>
  <c r="D16" i="4"/>
  <c r="D20" i="4"/>
  <c r="D15" i="4"/>
  <c r="E17" i="4"/>
  <c r="H6" i="6"/>
  <c r="G6" i="6"/>
  <c r="F6" i="6"/>
  <c r="E6" i="6"/>
  <c r="D6" i="6"/>
  <c r="H5" i="6"/>
  <c r="G5" i="6"/>
  <c r="F5" i="6"/>
  <c r="E5" i="6"/>
  <c r="H6" i="8"/>
  <c r="G6" i="8"/>
  <c r="F6" i="8"/>
  <c r="E6" i="8"/>
  <c r="D6" i="8"/>
  <c r="H5" i="8"/>
  <c r="G5" i="8"/>
  <c r="F5" i="8"/>
  <c r="E5" i="8"/>
  <c r="D5" i="8"/>
  <c r="H21" i="4" l="1"/>
  <c r="G21" i="4"/>
  <c r="F21" i="4"/>
  <c r="H15" i="4"/>
  <c r="G15" i="4"/>
  <c r="F15" i="4"/>
  <c r="G24" i="6" l="1"/>
  <c r="E24" i="6"/>
  <c r="F24" i="6"/>
  <c r="H24" i="6"/>
  <c r="H24" i="8" l="1"/>
  <c r="H24" i="4"/>
  <c r="E24" i="4"/>
  <c r="F24" i="4"/>
  <c r="G24" i="4"/>
  <c r="G25" i="4" l="1"/>
  <c r="H25" i="4"/>
  <c r="F25" i="4"/>
  <c r="E25" i="4"/>
  <c r="H23" i="4"/>
  <c r="G23" i="4"/>
  <c r="F23" i="4"/>
  <c r="E23" i="4"/>
  <c r="D23" i="4"/>
  <c r="H22" i="4"/>
  <c r="G22" i="4"/>
  <c r="F22" i="4"/>
  <c r="E22" i="4"/>
  <c r="D22" i="4"/>
  <c r="H26" i="4"/>
  <c r="G26" i="4"/>
  <c r="F26" i="4"/>
  <c r="E26" i="4"/>
  <c r="D26" i="4"/>
  <c r="H20" i="4"/>
  <c r="G20" i="4"/>
  <c r="F20" i="4"/>
  <c r="E20" i="4"/>
  <c r="H19" i="4"/>
  <c r="G19" i="4"/>
  <c r="F19" i="4"/>
  <c r="E19" i="4"/>
  <c r="H18" i="4"/>
  <c r="G18" i="4"/>
  <c r="F18" i="4"/>
  <c r="E18" i="4"/>
  <c r="H25" i="8"/>
  <c r="G25" i="8"/>
  <c r="F25" i="8"/>
  <c r="E25" i="8"/>
  <c r="D25" i="8"/>
  <c r="H23" i="8"/>
  <c r="G23" i="8"/>
  <c r="F23" i="8"/>
  <c r="E23" i="8"/>
  <c r="H22" i="8"/>
  <c r="G22" i="8"/>
  <c r="F22" i="8"/>
  <c r="E22" i="8"/>
  <c r="H26" i="8"/>
  <c r="G26" i="8"/>
  <c r="F26" i="8"/>
  <c r="E26" i="8"/>
  <c r="D26" i="8"/>
  <c r="H21" i="8"/>
  <c r="G21" i="8"/>
  <c r="F21" i="8"/>
  <c r="E21" i="8"/>
  <c r="H20" i="8"/>
  <c r="G20" i="8"/>
  <c r="F20" i="8"/>
  <c r="E20" i="8"/>
  <c r="H19" i="8"/>
  <c r="G19" i="8"/>
  <c r="F19" i="8"/>
  <c r="E19" i="8"/>
  <c r="H18" i="8"/>
  <c r="G18" i="8"/>
  <c r="F18" i="8"/>
  <c r="E18" i="8"/>
  <c r="H17" i="8"/>
  <c r="G17" i="8"/>
  <c r="F17" i="8"/>
  <c r="E17" i="8"/>
  <c r="D17" i="8"/>
  <c r="H16" i="8"/>
  <c r="G16" i="8"/>
  <c r="F16" i="8"/>
  <c r="E16" i="8"/>
  <c r="H15" i="8"/>
  <c r="G15" i="8"/>
  <c r="F15" i="8"/>
  <c r="E15" i="8"/>
  <c r="H25" i="6" l="1"/>
  <c r="G25" i="6"/>
  <c r="F25" i="6"/>
  <c r="E25" i="6"/>
  <c r="H26" i="6"/>
  <c r="D26" i="6"/>
  <c r="F26" i="6" l="1"/>
  <c r="G26" i="6"/>
  <c r="E26" i="6"/>
  <c r="E15" i="6"/>
  <c r="E16" i="6"/>
  <c r="E17" i="6"/>
  <c r="E18" i="6"/>
  <c r="E19" i="6"/>
  <c r="E20" i="6"/>
  <c r="E21" i="6"/>
  <c r="E22" i="6"/>
  <c r="E23" i="6"/>
  <c r="F15" i="6"/>
  <c r="F16" i="6"/>
  <c r="F17" i="6"/>
  <c r="F18" i="6"/>
  <c r="F19" i="6"/>
  <c r="F20" i="6"/>
  <c r="F21" i="6"/>
  <c r="F22" i="6"/>
  <c r="F23" i="6"/>
  <c r="G15" i="6"/>
  <c r="G16" i="6"/>
  <c r="G17" i="6"/>
  <c r="G18" i="6"/>
  <c r="G19" i="6"/>
  <c r="G20" i="6"/>
  <c r="G21" i="6"/>
  <c r="G22" i="6"/>
  <c r="G23" i="6"/>
  <c r="H15" i="6"/>
  <c r="H16" i="6"/>
  <c r="H17" i="6"/>
  <c r="H18" i="6"/>
  <c r="H19" i="6"/>
  <c r="H20" i="6"/>
  <c r="H21" i="6"/>
  <c r="H22" i="6"/>
  <c r="H2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0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1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00000000-0006-0000-0200-000001000000}">
      <text>
        <r>
          <rPr>
            <sz val="11"/>
            <color indexed="81"/>
            <rFont val="Tahoma"/>
            <family val="2"/>
          </rPr>
          <t>Positive MOS estimates indicate an increase in MOS whereas negative MOS estimates indicate a decrease in MOS.  The minimum value in Table 3 represents the ‘maximum’ MOS decrease value.</t>
        </r>
        <r>
          <rPr>
            <sz val="10"/>
            <color indexed="81"/>
            <rFont val="Tahoma"/>
            <family val="2"/>
          </rPr>
          <t xml:space="preserve">
</t>
        </r>
      </text>
    </comment>
  </commentList>
</comments>
</file>

<file path=xl/sharedStrings.xml><?xml version="1.0" encoding="utf-8"?>
<sst xmlns="http://schemas.openxmlformats.org/spreadsheetml/2006/main" count="96" uniqueCount="25">
  <si>
    <t>Table 1 - Maximum MOS quantity (GJ/d)</t>
  </si>
  <si>
    <t>Table 3 - Daily MOS quantities (GJ/d)</t>
  </si>
  <si>
    <t>Figure 1 - Curves of daily MOS quantities</t>
  </si>
  <si>
    <t>Sydney MSP</t>
  </si>
  <si>
    <t>Sydney EGP</t>
  </si>
  <si>
    <t>Adelaide MAP</t>
  </si>
  <si>
    <t>Adelaide SEAGas</t>
  </si>
  <si>
    <t>Brisbane RBP</t>
  </si>
  <si>
    <t>No of days</t>
  </si>
  <si>
    <t>MOS increase</t>
  </si>
  <si>
    <t>MOS decrease</t>
  </si>
  <si>
    <t xml:space="preserve">Table 2 - Summary statistics of daily MOS quantities 
</t>
  </si>
  <si>
    <t>Summary statistics GJ/d</t>
  </si>
  <si>
    <t>Maximum</t>
  </si>
  <si>
    <t>Minimum</t>
  </si>
  <si>
    <t>Mean</t>
  </si>
  <si>
    <t>Std deviation</t>
  </si>
  <si>
    <t>% days positive</t>
  </si>
  <si>
    <t>Figure 2 - Distribution of daily MOS quantities</t>
  </si>
  <si>
    <t>% days negative</t>
  </si>
  <si>
    <t>Median</t>
  </si>
  <si>
    <t xml:space="preserve">Figure 2 - Distribution of daily MOS quantities </t>
  </si>
  <si>
    <t>MOS Period: September 2024</t>
  </si>
  <si>
    <t>MOS Period:  October 2024</t>
  </si>
  <si>
    <t>MOS Period: Nov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</si>
</sst>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0" x14ac:knownFonts="1">
    <font>
      <sz val="10"/>
      <name val="Arial"/>
    </font>
    <font>
      <sz val="11"/>
      <color theme="1"/>
      <name val="Calibri"/>
      <family val="2"/>
      <scheme val="minor"/>
    </font>
    <font>
      <sz val="10"/>
      <name val="Arial"/>
      <family val="2"/>
    </font>
    <font>
      <sz val="8"/>
      <name val="Arial"/>
      <family val="2"/>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0"/>
      <color indexed="81"/>
      <name val="Tahoma"/>
      <family val="2"/>
    </font>
    <font>
      <sz val="11"/>
      <color indexed="81"/>
      <name val="Tahoma"/>
      <family val="2"/>
    </font>
    <font>
      <sz val="9"/>
      <color indexed="18"/>
      <name val="Arial"/>
      <family val="2"/>
    </font>
    <font>
      <b/>
      <sz val="9"/>
      <color indexed="18"/>
      <name val="Arial"/>
      <family val="2"/>
    </font>
    <font>
      <sz val="10"/>
      <color theme="1"/>
      <name val="Arial"/>
      <family val="2"/>
    </font>
    <font>
      <sz val="10"/>
      <color theme="0"/>
      <name val="Arial"/>
      <family val="2"/>
    </font>
    <font>
      <sz val="9"/>
      <color theme="0"/>
      <name val="Arial"/>
      <family val="2"/>
    </font>
  </fonts>
  <fills count="5">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s>
  <cellStyleXfs count="8">
    <xf numFmtId="0" fontId="0" fillId="0" borderId="0"/>
    <xf numFmtId="43" fontId="2" fillId="0" borderId="0" applyFont="0" applyFill="0" applyBorder="0" applyAlignment="0" applyProtection="0"/>
    <xf numFmtId="43" fontId="17" fillId="0" borderId="0" applyFont="0" applyFill="0" applyBorder="0" applyAlignment="0" applyProtection="0"/>
    <xf numFmtId="0" fontId="17" fillId="0" borderId="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3">
    <xf numFmtId="0" fontId="0" fillId="0" borderId="0" xfId="0"/>
    <xf numFmtId="0" fontId="4" fillId="0" borderId="0" xfId="0" applyFont="1"/>
    <xf numFmtId="164" fontId="4" fillId="0" borderId="0" xfId="0" applyNumberFormat="1" applyFont="1"/>
    <xf numFmtId="0" fontId="4" fillId="0" borderId="0" xfId="0" applyFont="1" applyAlignment="1">
      <alignment wrapText="1"/>
    </xf>
    <xf numFmtId="0" fontId="4" fillId="0" borderId="0" xfId="0" quotePrefix="1" applyFont="1"/>
    <xf numFmtId="1" fontId="4" fillId="0" borderId="0" xfId="0" applyNumberFormat="1" applyFont="1"/>
    <xf numFmtId="165" fontId="4" fillId="0" borderId="0" xfId="4" applyNumberFormat="1" applyFont="1" applyBorder="1"/>
    <xf numFmtId="0" fontId="5" fillId="0" borderId="0" xfId="0" applyFont="1" applyAlignment="1">
      <alignment horizontal="center"/>
    </xf>
    <xf numFmtId="9" fontId="4" fillId="0" borderId="0" xfId="4" applyFont="1" applyBorder="1"/>
    <xf numFmtId="9" fontId="4" fillId="0" borderId="0" xfId="4" applyFont="1" applyFill="1" applyBorder="1"/>
    <xf numFmtId="9" fontId="4" fillId="0" borderId="0" xfId="0" applyNumberFormat="1" applyFont="1"/>
    <xf numFmtId="0" fontId="7" fillId="0" borderId="0" xfId="0" applyFont="1"/>
    <xf numFmtId="2" fontId="7" fillId="0" borderId="0" xfId="0" applyNumberFormat="1" applyFont="1"/>
    <xf numFmtId="164" fontId="7" fillId="0" borderId="0" xfId="0" applyNumberFormat="1" applyFont="1"/>
    <xf numFmtId="0" fontId="6" fillId="0" borderId="0" xfId="0" applyFont="1"/>
    <xf numFmtId="3" fontId="8" fillId="2" borderId="0" xfId="1" applyNumberFormat="1" applyFont="1" applyFill="1" applyBorder="1"/>
    <xf numFmtId="164" fontId="8" fillId="3" borderId="8" xfId="0" applyNumberFormat="1" applyFont="1" applyFill="1" applyBorder="1"/>
    <xf numFmtId="164" fontId="8" fillId="2" borderId="9" xfId="0" applyNumberFormat="1" applyFont="1" applyFill="1" applyBorder="1" applyAlignment="1">
      <alignment horizontal="center"/>
    </xf>
    <xf numFmtId="9" fontId="8" fillId="2" borderId="10" xfId="0" applyNumberFormat="1" applyFont="1" applyFill="1" applyBorder="1" applyAlignment="1">
      <alignment horizontal="center"/>
    </xf>
    <xf numFmtId="9" fontId="8" fillId="2" borderId="10" xfId="4" applyFont="1" applyFill="1" applyBorder="1" applyAlignment="1">
      <alignment horizontal="center"/>
    </xf>
    <xf numFmtId="3" fontId="8" fillId="2" borderId="11" xfId="1" applyNumberFormat="1" applyFont="1" applyFill="1" applyBorder="1"/>
    <xf numFmtId="0" fontId="10" fillId="2" borderId="7" xfId="0" applyFont="1" applyFill="1" applyBorder="1"/>
    <xf numFmtId="164" fontId="8" fillId="2" borderId="5" xfId="0" applyNumberFormat="1" applyFont="1" applyFill="1" applyBorder="1"/>
    <xf numFmtId="164" fontId="8" fillId="2" borderId="6" xfId="0" applyNumberFormat="1" applyFont="1" applyFill="1" applyBorder="1"/>
    <xf numFmtId="0" fontId="9" fillId="0" borderId="0" xfId="0" applyFont="1" applyAlignment="1">
      <alignment wrapText="1"/>
    </xf>
    <xf numFmtId="2" fontId="11" fillId="4" borderId="13" xfId="0" applyNumberFormat="1" applyFont="1" applyFill="1" applyBorder="1" applyAlignment="1">
      <alignment horizontal="center" wrapText="1"/>
    </xf>
    <xf numFmtId="2" fontId="11" fillId="4" borderId="14" xfId="0" applyNumberFormat="1" applyFont="1" applyFill="1" applyBorder="1" applyAlignment="1">
      <alignment horizontal="center" wrapText="1"/>
    </xf>
    <xf numFmtId="2" fontId="11" fillId="4" borderId="15" xfId="0" applyNumberFormat="1" applyFont="1" applyFill="1" applyBorder="1" applyAlignment="1">
      <alignment horizontal="center" wrapText="1"/>
    </xf>
    <xf numFmtId="3" fontId="8" fillId="2" borderId="5" xfId="1" applyNumberFormat="1" applyFont="1" applyFill="1" applyBorder="1"/>
    <xf numFmtId="3" fontId="8" fillId="2" borderId="12" xfId="1" applyNumberFormat="1" applyFont="1" applyFill="1" applyBorder="1"/>
    <xf numFmtId="3" fontId="8" fillId="2" borderId="16" xfId="1" applyNumberFormat="1" applyFont="1" applyFill="1" applyBorder="1"/>
    <xf numFmtId="3" fontId="8" fillId="2" borderId="7" xfId="1" applyNumberFormat="1" applyFont="1" applyFill="1" applyBorder="1"/>
    <xf numFmtId="3" fontId="8" fillId="2" borderId="17" xfId="1" applyNumberFormat="1" applyFont="1" applyFill="1" applyBorder="1"/>
    <xf numFmtId="3" fontId="8" fillId="2" borderId="6" xfId="1" applyNumberFormat="1" applyFont="1" applyFill="1" applyBorder="1"/>
    <xf numFmtId="3" fontId="8" fillId="2" borderId="18" xfId="1" applyNumberFormat="1" applyFont="1" applyFill="1" applyBorder="1"/>
    <xf numFmtId="2" fontId="11" fillId="4" borderId="0" xfId="0" applyNumberFormat="1" applyFont="1" applyFill="1" applyAlignment="1">
      <alignment horizontal="center" wrapText="1"/>
    </xf>
    <xf numFmtId="3" fontId="15" fillId="2" borderId="2" xfId="0" applyNumberFormat="1" applyFont="1" applyFill="1" applyBorder="1"/>
    <xf numFmtId="0" fontId="16" fillId="2" borderId="2" xfId="0" applyFont="1" applyFill="1" applyBorder="1"/>
    <xf numFmtId="3" fontId="8" fillId="2" borderId="1" xfId="1" applyNumberFormat="1" applyFont="1" applyFill="1" applyBorder="1" applyAlignment="1">
      <alignment horizontal="center"/>
    </xf>
    <xf numFmtId="3" fontId="8" fillId="2" borderId="3" xfId="1" applyNumberFormat="1" applyFont="1" applyFill="1" applyBorder="1" applyAlignment="1">
      <alignment horizontal="center"/>
    </xf>
    <xf numFmtId="3" fontId="8" fillId="2" borderId="4" xfId="1" applyNumberFormat="1" applyFont="1" applyFill="1" applyBorder="1" applyAlignment="1">
      <alignment horizontal="center"/>
    </xf>
    <xf numFmtId="164" fontId="4" fillId="0" borderId="0" xfId="0" applyNumberFormat="1" applyFont="1" applyAlignment="1">
      <alignment wrapText="1"/>
    </xf>
    <xf numFmtId="9" fontId="8" fillId="2" borderId="12" xfId="4" applyFont="1" applyFill="1" applyBorder="1"/>
    <xf numFmtId="9" fontId="8" fillId="2" borderId="16" xfId="4" applyFont="1" applyFill="1" applyBorder="1"/>
    <xf numFmtId="9" fontId="8" fillId="2" borderId="11" xfId="4" applyFont="1" applyFill="1" applyBorder="1"/>
    <xf numFmtId="9" fontId="8" fillId="2" borderId="18" xfId="4" applyFont="1" applyFill="1" applyBorder="1"/>
    <xf numFmtId="0" fontId="8" fillId="3" borderId="5" xfId="0" applyFont="1" applyFill="1" applyBorder="1" applyAlignment="1">
      <alignment horizontal="center" wrapText="1"/>
    </xf>
    <xf numFmtId="0" fontId="8" fillId="3" borderId="12" xfId="0" applyFont="1" applyFill="1" applyBorder="1" applyAlignment="1">
      <alignment horizontal="center" wrapText="1"/>
    </xf>
    <xf numFmtId="0" fontId="8" fillId="3" borderId="16" xfId="0" applyFont="1" applyFill="1" applyBorder="1" applyAlignment="1">
      <alignment horizontal="center" wrapText="1"/>
    </xf>
    <xf numFmtId="9" fontId="8" fillId="2" borderId="5" xfId="4" applyFont="1" applyFill="1" applyBorder="1"/>
    <xf numFmtId="9" fontId="8" fillId="2" borderId="6" xfId="4" applyFont="1" applyFill="1" applyBorder="1"/>
    <xf numFmtId="0" fontId="18" fillId="0" borderId="0" xfId="0" applyFont="1"/>
    <xf numFmtId="3" fontId="19" fillId="0" borderId="0" xfId="1" applyNumberFormat="1" applyFont="1" applyFill="1" applyBorder="1"/>
    <xf numFmtId="164" fontId="8" fillId="2" borderId="5" xfId="0" applyNumberFormat="1" applyFont="1" applyFill="1" applyBorder="1" applyAlignment="1">
      <alignment horizontal="center"/>
    </xf>
    <xf numFmtId="9" fontId="8" fillId="2" borderId="7" xfId="0" applyNumberFormat="1" applyFont="1" applyFill="1" applyBorder="1" applyAlignment="1">
      <alignment horizontal="center"/>
    </xf>
    <xf numFmtId="9" fontId="8" fillId="2" borderId="7" xfId="4" applyFont="1" applyFill="1" applyBorder="1" applyAlignment="1">
      <alignment horizontal="center"/>
    </xf>
    <xf numFmtId="164" fontId="8" fillId="2" borderId="6" xfId="0" applyNumberFormat="1" applyFont="1" applyFill="1" applyBorder="1" applyAlignment="1">
      <alignment horizontal="center"/>
    </xf>
    <xf numFmtId="0" fontId="10" fillId="2" borderId="5" xfId="0" applyFont="1" applyFill="1" applyBorder="1"/>
    <xf numFmtId="164" fontId="8" fillId="2" borderId="10" xfId="0" applyNumberFormat="1" applyFont="1" applyFill="1" applyBorder="1" applyAlignment="1">
      <alignment horizontal="center"/>
    </xf>
    <xf numFmtId="164" fontId="8" fillId="2" borderId="7" xfId="0" applyNumberFormat="1" applyFont="1" applyFill="1" applyBorder="1" applyAlignment="1">
      <alignment horizontal="center"/>
    </xf>
    <xf numFmtId="0" fontId="9" fillId="0" borderId="0" xfId="0" applyFont="1" applyAlignment="1">
      <alignment horizontal="center" wrapText="1"/>
    </xf>
    <xf numFmtId="164" fontId="12" fillId="4" borderId="19" xfId="0" applyNumberFormat="1" applyFont="1" applyFill="1" applyBorder="1" applyAlignment="1">
      <alignment horizontal="center"/>
    </xf>
    <xf numFmtId="164" fontId="12" fillId="4" borderId="0" xfId="0" applyNumberFormat="1" applyFont="1" applyFill="1" applyAlignment="1">
      <alignment horizontal="center"/>
    </xf>
  </cellXfs>
  <cellStyles count="8">
    <cellStyle name="Comma" xfId="1" builtinId="3"/>
    <cellStyle name="Comma 2" xfId="2" xr:uid="{00000000-0005-0000-0000-000001000000}"/>
    <cellStyle name="Comma 3" xfId="6" xr:uid="{F5C3A2C2-44B9-4559-BDCF-DAF1E51E644D}"/>
    <cellStyle name="Normal" xfId="0" builtinId="0"/>
    <cellStyle name="Normal 2" xfId="3" xr:uid="{00000000-0005-0000-0000-000003000000}"/>
    <cellStyle name="Normal 3" xfId="5" xr:uid="{A2B7A874-8D44-43D3-ACDC-5D6AABCF411D}"/>
    <cellStyle name="Percent" xfId="4" builtinId="5"/>
    <cellStyle name="Percent 2" xfId="7" xr:uid="{2D670378-B9F4-42FA-B7A6-ABDC11F2E3C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'Sep 24 Published MOS estimates'!$C$19</c:f>
              <c:strCache>
                <c:ptCount val="1"/>
                <c:pt idx="0">
                  <c:v>25%</c:v>
                </c:pt>
              </c:strCache>
            </c:strRef>
          </c:tx>
          <c:spPr>
            <a:ln w="28575">
              <a:noFill/>
            </a:ln>
          </c:spPr>
          <c:marker>
            <c:symbol val="none"/>
          </c:marker>
          <c:cat>
            <c:strRef>
              <c:f>'Sep 24 Published MOS estimates'!$D$4:$H$4</c:f>
              <c:strCache>
                <c:ptCount val="5"/>
                <c:pt idx="0">
                  <c:v>Sydney MSP</c:v>
                </c:pt>
                <c:pt idx="1">
                  <c:v>Sydney EGP</c:v>
                </c:pt>
                <c:pt idx="2">
                  <c:v>Adelaide MAP</c:v>
                </c:pt>
                <c:pt idx="3">
                  <c:v>Adelaide SEAGas</c:v>
                </c:pt>
                <c:pt idx="4">
                  <c:v>Brisbane RBP</c:v>
                </c:pt>
              </c:strCache>
            </c:strRef>
          </c:cat>
          <c:val>
            <c:numRef>
              <c:f>'Sep 24 Published MOS estimates'!$D$19:$H$19</c:f>
              <c:numCache>
                <c:formatCode>#,##0</c:formatCode>
                <c:ptCount val="5"/>
                <c:pt idx="0">
                  <c:v>-11818.5</c:v>
                </c:pt>
                <c:pt idx="1">
                  <c:v>3671.2482749999999</c:v>
                </c:pt>
                <c:pt idx="2">
                  <c:v>-2050</c:v>
                </c:pt>
                <c:pt idx="3">
                  <c:v>-234</c:v>
                </c:pt>
                <c:pt idx="4">
                  <c:v>-627.75</c:v>
                </c:pt>
              </c:numCache>
            </c:numRef>
          </c:val>
          <c:smooth val="0"/>
          <c:extLst>
            <c:ext xmlns:c16="http://schemas.microsoft.com/office/drawing/2014/chart" uri="{C3380CC4-5D6E-409C-BE32-E72D297353CC}">
              <c16:uniqueId val="{00000000-19B8-4C34-A3F7-D1248307263F}"/>
            </c:ext>
          </c:extLst>
        </c:ser>
        <c:ser>
          <c:idx val="1"/>
          <c:order val="1"/>
          <c:tx>
            <c:strRef>
              <c:f>'Sep 24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'Sep 24 Published MOS estimates'!$D$4:$H$4</c:f>
              <c:strCache>
                <c:ptCount val="5"/>
                <c:pt idx="0">
                  <c:v>Sydney MSP</c:v>
                </c:pt>
                <c:pt idx="1">
                  <c:v>Sydney EGP</c:v>
                </c:pt>
                <c:pt idx="2">
                  <c:v>Adelaide MAP</c:v>
                </c:pt>
                <c:pt idx="3">
                  <c:v>Adelaide SEAGas</c:v>
                </c:pt>
                <c:pt idx="4">
                  <c:v>Brisbane RBP</c:v>
                </c:pt>
              </c:strCache>
            </c:strRef>
          </c:cat>
          <c:val>
            <c:numRef>
              <c:f>'Sep 24 Published MOS estimates'!$D$20:$H$20</c:f>
              <c:numCache>
                <c:formatCode>#,##0</c:formatCode>
                <c:ptCount val="5"/>
                <c:pt idx="0">
                  <c:v>-17595</c:v>
                </c:pt>
                <c:pt idx="1">
                  <c:v>2119.7416285000004</c:v>
                </c:pt>
                <c:pt idx="2">
                  <c:v>-4400.1499999999996</c:v>
                </c:pt>
                <c:pt idx="3">
                  <c:v>-2813.5499999999997</c:v>
                </c:pt>
                <c:pt idx="4">
                  <c:v>-1441</c:v>
                </c:pt>
              </c:numCache>
            </c:numRef>
          </c:val>
          <c:smooth val="0"/>
          <c:extLst>
            <c:ext xmlns:c16="http://schemas.microsoft.com/office/drawing/2014/chart" uri="{C3380CC4-5D6E-409C-BE32-E72D297353CC}">
              <c16:uniqueId val="{00000001-19B8-4C34-A3F7-D1248307263F}"/>
            </c:ext>
          </c:extLst>
        </c:ser>
        <c:ser>
          <c:idx val="2"/>
          <c:order val="2"/>
          <c:tx>
            <c:strRef>
              <c:f>'Sep 24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'Sep 24 Published MOS estimates'!$D$4:$H$4</c:f>
              <c:strCache>
                <c:ptCount val="5"/>
                <c:pt idx="0">
                  <c:v>Sydney MSP</c:v>
                </c:pt>
                <c:pt idx="1">
                  <c:v>Sydney EGP</c:v>
                </c:pt>
                <c:pt idx="2">
                  <c:v>Adelaide MAP</c:v>
                </c:pt>
                <c:pt idx="3">
                  <c:v>Adelaide SEAGas</c:v>
                </c:pt>
                <c:pt idx="4">
                  <c:v>Brisbane RBP</c:v>
                </c:pt>
              </c:strCache>
            </c:strRef>
          </c:cat>
          <c:val>
            <c:numRef>
              <c:f>'Sep 24 Published MOS estimates'!$D$21:$H$21</c:f>
              <c:numCache>
                <c:formatCode>#,##0</c:formatCode>
                <c:ptCount val="5"/>
                <c:pt idx="0">
                  <c:v>-29609</c:v>
                </c:pt>
                <c:pt idx="1">
                  <c:v>-12251.89092</c:v>
                </c:pt>
                <c:pt idx="2">
                  <c:v>-8429</c:v>
                </c:pt>
                <c:pt idx="3">
                  <c:v>-7096</c:v>
                </c:pt>
                <c:pt idx="4">
                  <c:v>-3685</c:v>
                </c:pt>
              </c:numCache>
            </c:numRef>
          </c:val>
          <c:smooth val="0"/>
          <c:extLst>
            <c:ext xmlns:c16="http://schemas.microsoft.com/office/drawing/2014/chart" uri="{C3380CC4-5D6E-409C-BE32-E72D297353CC}">
              <c16:uniqueId val="{00000002-19B8-4C34-A3F7-D1248307263F}"/>
            </c:ext>
          </c:extLst>
        </c:ser>
        <c:ser>
          <c:idx val="3"/>
          <c:order val="3"/>
          <c:tx>
            <c:strRef>
              <c:f>'Sep 24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'Sep 24 Published MOS estimates'!$D$4:$H$4</c:f>
              <c:strCache>
                <c:ptCount val="5"/>
                <c:pt idx="0">
                  <c:v>Sydney MSP</c:v>
                </c:pt>
                <c:pt idx="1">
                  <c:v>Sydney EGP</c:v>
                </c:pt>
                <c:pt idx="2">
                  <c:v>Adelaide MAP</c:v>
                </c:pt>
                <c:pt idx="3">
                  <c:v>Adelaide SEAGas</c:v>
                </c:pt>
                <c:pt idx="4">
                  <c:v>Brisbane RBP</c:v>
                </c:pt>
              </c:strCache>
            </c:strRef>
          </c:cat>
          <c:val>
            <c:numRef>
              <c:f>'Sep 24 Published MOS estimates'!$D$22:$H$22</c:f>
              <c:numCache>
                <c:formatCode>#,##0</c:formatCode>
                <c:ptCount val="5"/>
                <c:pt idx="0">
                  <c:v>-6481.5</c:v>
                </c:pt>
                <c:pt idx="1">
                  <c:v>5821.5214816666676</c:v>
                </c:pt>
                <c:pt idx="2">
                  <c:v>69.36666666666666</c:v>
                </c:pt>
                <c:pt idx="3">
                  <c:v>-469.66666666666669</c:v>
                </c:pt>
                <c:pt idx="4">
                  <c:v>728.7</c:v>
                </c:pt>
              </c:numCache>
            </c:numRef>
          </c:val>
          <c:smooth val="0"/>
          <c:extLst>
            <c:ext xmlns:c16="http://schemas.microsoft.com/office/drawing/2014/chart" uri="{C3380CC4-5D6E-409C-BE32-E72D297353CC}">
              <c16:uniqueId val="{00000003-19B8-4C34-A3F7-D1248307263F}"/>
            </c:ext>
          </c:extLst>
        </c:ser>
        <c:ser>
          <c:idx val="4"/>
          <c:order val="4"/>
          <c:tx>
            <c:strRef>
              <c:f>'Sep 24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'Sep 24 Published MOS estimates'!$D$4:$H$4</c:f>
              <c:strCache>
                <c:ptCount val="5"/>
                <c:pt idx="0">
                  <c:v>Sydney MSP</c:v>
                </c:pt>
                <c:pt idx="1">
                  <c:v>Sydney EGP</c:v>
                </c:pt>
                <c:pt idx="2">
                  <c:v>Adelaide MAP</c:v>
                </c:pt>
                <c:pt idx="3">
                  <c:v>Adelaide SEAGas</c:v>
                </c:pt>
                <c:pt idx="4">
                  <c:v>Brisbane RBP</c:v>
                </c:pt>
              </c:strCache>
            </c:strRef>
          </c:cat>
          <c:val>
            <c:numRef>
              <c:f>'Sep 24 Published MOS estimates'!$D$26:$H$26</c:f>
              <c:numCache>
                <c:formatCode>#,##0</c:formatCode>
                <c:ptCount val="5"/>
                <c:pt idx="0">
                  <c:v>-7291.5</c:v>
                </c:pt>
                <c:pt idx="1">
                  <c:v>4894.0610699999997</c:v>
                </c:pt>
                <c:pt idx="2">
                  <c:v>-353</c:v>
                </c:pt>
                <c:pt idx="3">
                  <c:v>50</c:v>
                </c:pt>
                <c:pt idx="4">
                  <c:v>224.5</c:v>
                </c:pt>
              </c:numCache>
            </c:numRef>
          </c:val>
          <c:smooth val="0"/>
          <c:extLst>
            <c:ext xmlns:c16="http://schemas.microsoft.com/office/drawing/2014/chart" uri="{C3380CC4-5D6E-409C-BE32-E72D297353CC}">
              <c16:uniqueId val="{00000004-19B8-4C34-A3F7-D1248307263F}"/>
            </c:ext>
          </c:extLst>
        </c:ser>
        <c:ser>
          <c:idx val="5"/>
          <c:order val="5"/>
          <c:tx>
            <c:strRef>
              <c:f>'Sep 24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'Sep 24 Published MOS estimates'!$D$4:$H$4</c:f>
              <c:strCache>
                <c:ptCount val="5"/>
                <c:pt idx="0">
                  <c:v>Sydney MSP</c:v>
                </c:pt>
                <c:pt idx="1">
                  <c:v>Sydney EGP</c:v>
                </c:pt>
                <c:pt idx="2">
                  <c:v>Adelaide MAP</c:v>
                </c:pt>
                <c:pt idx="3">
                  <c:v>Adelaide SEAGas</c:v>
                </c:pt>
                <c:pt idx="4">
                  <c:v>Brisbane RBP</c:v>
                </c:pt>
              </c:strCache>
            </c:strRef>
          </c:cat>
          <c:val>
            <c:numRef>
              <c:f>'Sep 24 Published MOS estimates'!$D$15:$H$15</c:f>
              <c:numCache>
                <c:formatCode>#,##0</c:formatCode>
                <c:ptCount val="5"/>
                <c:pt idx="0">
                  <c:v>24775</c:v>
                </c:pt>
                <c:pt idx="1">
                  <c:v>25046.06553</c:v>
                </c:pt>
                <c:pt idx="2">
                  <c:v>9860</c:v>
                </c:pt>
                <c:pt idx="3">
                  <c:v>517</c:v>
                </c:pt>
                <c:pt idx="4">
                  <c:v>11071</c:v>
                </c:pt>
              </c:numCache>
            </c:numRef>
          </c:val>
          <c:smooth val="0"/>
          <c:extLst>
            <c:ext xmlns:c16="http://schemas.microsoft.com/office/drawing/2014/chart" uri="{C3380CC4-5D6E-409C-BE32-E72D297353CC}">
              <c16:uniqueId val="{00000005-19B8-4C34-A3F7-D1248307263F}"/>
            </c:ext>
          </c:extLst>
        </c:ser>
        <c:ser>
          <c:idx val="10"/>
          <c:order val="6"/>
          <c:tx>
            <c:strRef>
              <c:f>'Sep 24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'Sep 24 Published MOS estimates'!$D$4:$H$4</c:f>
              <c:strCache>
                <c:ptCount val="5"/>
                <c:pt idx="0">
                  <c:v>Sydney MSP</c:v>
                </c:pt>
                <c:pt idx="1">
                  <c:v>Sydney EGP</c:v>
                </c:pt>
                <c:pt idx="2">
                  <c:v>Adelaide MAP</c:v>
                </c:pt>
                <c:pt idx="3">
                  <c:v>Adelaide SEAGas</c:v>
                </c:pt>
                <c:pt idx="4">
                  <c:v>Brisbane RBP</c:v>
                </c:pt>
              </c:strCache>
            </c:strRef>
          </c:cat>
          <c:val>
            <c:numRef>
              <c:f>'Sep 24 Published MOS estimates'!$D$16:$H$16</c:f>
              <c:numCache>
                <c:formatCode>#,##0</c:formatCode>
                <c:ptCount val="5"/>
                <c:pt idx="0">
                  <c:v>5868.4999999999945</c:v>
                </c:pt>
                <c:pt idx="1">
                  <c:v>12294.038015999991</c:v>
                </c:pt>
                <c:pt idx="2">
                  <c:v>6674.9999999999964</c:v>
                </c:pt>
                <c:pt idx="3">
                  <c:v>166.19999999999987</c:v>
                </c:pt>
                <c:pt idx="4">
                  <c:v>3875.5999999999967</c:v>
                </c:pt>
              </c:numCache>
            </c:numRef>
          </c:val>
          <c:smooth val="0"/>
          <c:extLst>
            <c:ext xmlns:c16="http://schemas.microsoft.com/office/drawing/2014/chart" uri="{C3380CC4-5D6E-409C-BE32-E72D297353CC}">
              <c16:uniqueId val="{00000006-19B8-4C34-A3F7-D1248307263F}"/>
            </c:ext>
          </c:extLst>
        </c:ser>
        <c:ser>
          <c:idx val="11"/>
          <c:order val="7"/>
          <c:tx>
            <c:strRef>
              <c:f>'Sep 24 Published MOS estimates'!$C$17</c:f>
              <c:strCache>
                <c:ptCount val="1"/>
                <c:pt idx="0">
                  <c:v>75%</c:v>
                </c:pt>
              </c:strCache>
            </c:strRef>
          </c:tx>
          <c:spPr>
            <a:ln w="28575">
              <a:noFill/>
            </a:ln>
          </c:spPr>
          <c:marker>
            <c:symbol val="none"/>
          </c:marker>
          <c:cat>
            <c:strRef>
              <c:f>'Sep 24 Published MOS estimates'!$D$4:$H$4</c:f>
              <c:strCache>
                <c:ptCount val="5"/>
                <c:pt idx="0">
                  <c:v>Sydney MSP</c:v>
                </c:pt>
                <c:pt idx="1">
                  <c:v>Sydney EGP</c:v>
                </c:pt>
                <c:pt idx="2">
                  <c:v>Adelaide MAP</c:v>
                </c:pt>
                <c:pt idx="3">
                  <c:v>Adelaide SEAGas</c:v>
                </c:pt>
                <c:pt idx="4">
                  <c:v>Brisbane RBP</c:v>
                </c:pt>
              </c:strCache>
            </c:strRef>
          </c:cat>
          <c:val>
            <c:numRef>
              <c:f>'Sep 24 Published MOS estimates'!$D$17:$H$17</c:f>
              <c:numCache>
                <c:formatCode>#,##0</c:formatCode>
                <c:ptCount val="5"/>
                <c:pt idx="0">
                  <c:v>-1642.5</c:v>
                </c:pt>
                <c:pt idx="1">
                  <c:v>7791.5478624999996</c:v>
                </c:pt>
                <c:pt idx="2">
                  <c:v>1842.25</c:v>
                </c:pt>
                <c:pt idx="3">
                  <c:v>72.75</c:v>
                </c:pt>
                <c:pt idx="4">
                  <c:v>1320</c:v>
                </c:pt>
              </c:numCache>
            </c:numRef>
          </c:val>
          <c:smooth val="0"/>
          <c:extLst>
            <c:ext xmlns:c16="http://schemas.microsoft.com/office/drawing/2014/chart" uri="{C3380CC4-5D6E-409C-BE32-E72D297353CC}">
              <c16:uniqueId val="{00000007-19B8-4C34-A3F7-D1248307263F}"/>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221761320"/>
        <c:axId val="221761712"/>
      </c:lineChart>
      <c:catAx>
        <c:axId val="2217613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712"/>
        <c:crosses val="autoZero"/>
        <c:auto val="1"/>
        <c:lblAlgn val="ctr"/>
        <c:lblOffset val="100"/>
        <c:tickLblSkip val="1"/>
        <c:tickMarkSkip val="1"/>
        <c:noMultiLvlLbl val="0"/>
      </c:catAx>
      <c:valAx>
        <c:axId val="22176171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965402052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2217613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44476258644"/>
          <c:w val="0.457570303712036"/>
          <c:h val="0.14645281555714629"/>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'Sep 24 Published MOS estimates'!$K$4</c:f>
              <c:strCache>
                <c:ptCount val="1"/>
                <c:pt idx="0">
                  <c:v>Sydney MSP</c:v>
                </c:pt>
              </c:strCache>
            </c:strRef>
          </c:tx>
          <c:spPr>
            <a:ln w="25400">
              <a:solidFill>
                <a:srgbClr val="00FFFF"/>
              </a:solidFill>
              <a:prstDash val="solid"/>
            </a:ln>
          </c:spPr>
          <c:marker>
            <c:symbol val="none"/>
          </c:marker>
          <c:val>
            <c:numRef>
              <c:f>'Sep 24 Published MOS estimates'!$K$5:$K$35</c:f>
              <c:numCache>
                <c:formatCode>#,##0</c:formatCode>
                <c:ptCount val="31"/>
                <c:pt idx="0">
                  <c:v>24775</c:v>
                </c:pt>
                <c:pt idx="1">
                  <c:v>6800</c:v>
                </c:pt>
                <c:pt idx="2">
                  <c:v>4730</c:v>
                </c:pt>
                <c:pt idx="3">
                  <c:v>1403</c:v>
                </c:pt>
                <c:pt idx="4">
                  <c:v>560</c:v>
                </c:pt>
                <c:pt idx="5">
                  <c:v>-133</c:v>
                </c:pt>
                <c:pt idx="6">
                  <c:v>-818</c:v>
                </c:pt>
                <c:pt idx="7">
                  <c:v>-1463</c:v>
                </c:pt>
                <c:pt idx="8">
                  <c:v>-2181</c:v>
                </c:pt>
                <c:pt idx="9">
                  <c:v>-3438</c:v>
                </c:pt>
                <c:pt idx="10">
                  <c:v>-4035</c:v>
                </c:pt>
                <c:pt idx="11">
                  <c:v>-4697</c:v>
                </c:pt>
                <c:pt idx="12">
                  <c:v>-5699</c:v>
                </c:pt>
                <c:pt idx="13">
                  <c:v>-5992</c:v>
                </c:pt>
                <c:pt idx="14">
                  <c:v>-7025</c:v>
                </c:pt>
                <c:pt idx="15">
                  <c:v>-7558</c:v>
                </c:pt>
                <c:pt idx="16">
                  <c:v>-8022</c:v>
                </c:pt>
                <c:pt idx="17">
                  <c:v>-8348</c:v>
                </c:pt>
                <c:pt idx="18">
                  <c:v>-8832</c:v>
                </c:pt>
                <c:pt idx="19">
                  <c:v>-9329</c:v>
                </c:pt>
                <c:pt idx="20">
                  <c:v>-10105</c:v>
                </c:pt>
                <c:pt idx="21">
                  <c:v>-10911</c:v>
                </c:pt>
                <c:pt idx="22">
                  <c:v>-12121</c:v>
                </c:pt>
                <c:pt idx="23">
                  <c:v>-12659</c:v>
                </c:pt>
                <c:pt idx="24">
                  <c:v>-13432</c:v>
                </c:pt>
                <c:pt idx="25">
                  <c:v>-15257</c:v>
                </c:pt>
                <c:pt idx="26">
                  <c:v>-16045</c:v>
                </c:pt>
                <c:pt idx="27">
                  <c:v>-16572</c:v>
                </c:pt>
                <c:pt idx="28">
                  <c:v>-18432</c:v>
                </c:pt>
                <c:pt idx="29">
                  <c:v>-29609</c:v>
                </c:pt>
              </c:numCache>
            </c:numRef>
          </c:val>
          <c:smooth val="1"/>
          <c:extLst>
            <c:ext xmlns:c16="http://schemas.microsoft.com/office/drawing/2014/chart" uri="{C3380CC4-5D6E-409C-BE32-E72D297353CC}">
              <c16:uniqueId val="{00000000-5753-48B0-876B-518DDA461ADA}"/>
            </c:ext>
          </c:extLst>
        </c:ser>
        <c:ser>
          <c:idx val="1"/>
          <c:order val="1"/>
          <c:tx>
            <c:strRef>
              <c:f>'Sep 24 Published MOS estimates'!$L$4</c:f>
              <c:strCache>
                <c:ptCount val="1"/>
                <c:pt idx="0">
                  <c:v>Sydney EGP</c:v>
                </c:pt>
              </c:strCache>
            </c:strRef>
          </c:tx>
          <c:spPr>
            <a:ln w="25400">
              <a:solidFill>
                <a:srgbClr val="0000FF"/>
              </a:solidFill>
              <a:prstDash val="solid"/>
            </a:ln>
          </c:spPr>
          <c:marker>
            <c:symbol val="none"/>
          </c:marker>
          <c:val>
            <c:numRef>
              <c:f>'Sep 24 Published MOS estimates'!$L$5:$L$35</c:f>
              <c:numCache>
                <c:formatCode>#,##0</c:formatCode>
                <c:ptCount val="31"/>
                <c:pt idx="0">
                  <c:v>25046.06553</c:v>
                </c:pt>
                <c:pt idx="1">
                  <c:v>13541.482529999999</c:v>
                </c:pt>
                <c:pt idx="2">
                  <c:v>10769.383610000001</c:v>
                </c:pt>
                <c:pt idx="3">
                  <c:v>9876.3269500000006</c:v>
                </c:pt>
                <c:pt idx="4">
                  <c:v>9307.2250700000004</c:v>
                </c:pt>
                <c:pt idx="5">
                  <c:v>9067.0679400000008</c:v>
                </c:pt>
                <c:pt idx="6">
                  <c:v>8496.5418300000001</c:v>
                </c:pt>
                <c:pt idx="7">
                  <c:v>7921.8980000000001</c:v>
                </c:pt>
                <c:pt idx="8">
                  <c:v>7400.4974499999998</c:v>
                </c:pt>
                <c:pt idx="9">
                  <c:v>7064.3447200000001</c:v>
                </c:pt>
                <c:pt idx="10">
                  <c:v>6394.1532299999999</c:v>
                </c:pt>
                <c:pt idx="11">
                  <c:v>6198.82132</c:v>
                </c:pt>
                <c:pt idx="12">
                  <c:v>5987.99964</c:v>
                </c:pt>
                <c:pt idx="13">
                  <c:v>5645.4823500000002</c:v>
                </c:pt>
                <c:pt idx="14">
                  <c:v>4972.2556699999996</c:v>
                </c:pt>
                <c:pt idx="15">
                  <c:v>4815.8664699999999</c:v>
                </c:pt>
                <c:pt idx="16">
                  <c:v>4610.45813</c:v>
                </c:pt>
                <c:pt idx="17">
                  <c:v>4293.3795300000002</c:v>
                </c:pt>
                <c:pt idx="18">
                  <c:v>4155.0001000000002</c:v>
                </c:pt>
                <c:pt idx="19">
                  <c:v>3930.5676800000001</c:v>
                </c:pt>
                <c:pt idx="20">
                  <c:v>3824.4938900000002</c:v>
                </c:pt>
                <c:pt idx="21">
                  <c:v>3711.9994200000001</c:v>
                </c:pt>
                <c:pt idx="22">
                  <c:v>3657.6645600000002</c:v>
                </c:pt>
                <c:pt idx="23">
                  <c:v>3496.63004</c:v>
                </c:pt>
                <c:pt idx="24">
                  <c:v>2991.8056799999999</c:v>
                </c:pt>
                <c:pt idx="25">
                  <c:v>2778.49163</c:v>
                </c:pt>
                <c:pt idx="26">
                  <c:v>2675.9842699999999</c:v>
                </c:pt>
                <c:pt idx="27">
                  <c:v>2263.6484300000002</c:v>
                </c:pt>
                <c:pt idx="28">
                  <c:v>2001.9997000000001</c:v>
                </c:pt>
                <c:pt idx="29">
                  <c:v>-12251.89092</c:v>
                </c:pt>
              </c:numCache>
            </c:numRef>
          </c:val>
          <c:smooth val="1"/>
          <c:extLst>
            <c:ext xmlns:c16="http://schemas.microsoft.com/office/drawing/2014/chart" uri="{C3380CC4-5D6E-409C-BE32-E72D297353CC}">
              <c16:uniqueId val="{00000001-5753-48B0-876B-518DDA461ADA}"/>
            </c:ext>
          </c:extLst>
        </c:ser>
        <c:ser>
          <c:idx val="2"/>
          <c:order val="2"/>
          <c:tx>
            <c:strRef>
              <c:f>'Sep 24 Published MOS estimates'!$M$4</c:f>
              <c:strCache>
                <c:ptCount val="1"/>
                <c:pt idx="0">
                  <c:v>Adelaide MAP</c:v>
                </c:pt>
              </c:strCache>
            </c:strRef>
          </c:tx>
          <c:spPr>
            <a:ln w="25400">
              <a:solidFill>
                <a:srgbClr val="FFC322"/>
              </a:solidFill>
              <a:prstDash val="solid"/>
            </a:ln>
          </c:spPr>
          <c:marker>
            <c:symbol val="none"/>
          </c:marker>
          <c:val>
            <c:numRef>
              <c:f>'Sep 24 Published MOS estimates'!$M$5:$M$35</c:f>
              <c:numCache>
                <c:formatCode>#,##0</c:formatCode>
                <c:ptCount val="31"/>
                <c:pt idx="0">
                  <c:v>9860</c:v>
                </c:pt>
                <c:pt idx="1">
                  <c:v>7197</c:v>
                </c:pt>
                <c:pt idx="2">
                  <c:v>6037</c:v>
                </c:pt>
                <c:pt idx="3">
                  <c:v>4302</c:v>
                </c:pt>
                <c:pt idx="4">
                  <c:v>3605</c:v>
                </c:pt>
                <c:pt idx="5">
                  <c:v>2836</c:v>
                </c:pt>
                <c:pt idx="6">
                  <c:v>2460</c:v>
                </c:pt>
                <c:pt idx="7">
                  <c:v>1911</c:v>
                </c:pt>
                <c:pt idx="8">
                  <c:v>1636</c:v>
                </c:pt>
                <c:pt idx="9">
                  <c:v>1243</c:v>
                </c:pt>
                <c:pt idx="10">
                  <c:v>941</c:v>
                </c:pt>
                <c:pt idx="11">
                  <c:v>688</c:v>
                </c:pt>
                <c:pt idx="12">
                  <c:v>424</c:v>
                </c:pt>
                <c:pt idx="13">
                  <c:v>111</c:v>
                </c:pt>
                <c:pt idx="14">
                  <c:v>-178</c:v>
                </c:pt>
                <c:pt idx="15">
                  <c:v>-528</c:v>
                </c:pt>
                <c:pt idx="16">
                  <c:v>-883</c:v>
                </c:pt>
                <c:pt idx="17">
                  <c:v>-1102</c:v>
                </c:pt>
                <c:pt idx="18">
                  <c:v>-1212</c:v>
                </c:pt>
                <c:pt idx="19">
                  <c:v>-1399</c:v>
                </c:pt>
                <c:pt idx="20">
                  <c:v>-1567</c:v>
                </c:pt>
                <c:pt idx="21">
                  <c:v>-1972</c:v>
                </c:pt>
                <c:pt idx="22">
                  <c:v>-2076</c:v>
                </c:pt>
                <c:pt idx="23">
                  <c:v>-2650</c:v>
                </c:pt>
                <c:pt idx="24">
                  <c:v>-3205</c:v>
                </c:pt>
                <c:pt idx="25">
                  <c:v>-3438</c:v>
                </c:pt>
                <c:pt idx="26">
                  <c:v>-3774</c:v>
                </c:pt>
                <c:pt idx="27">
                  <c:v>-4162</c:v>
                </c:pt>
                <c:pt idx="28">
                  <c:v>-4595</c:v>
                </c:pt>
                <c:pt idx="29">
                  <c:v>-8429</c:v>
                </c:pt>
              </c:numCache>
            </c:numRef>
          </c:val>
          <c:smooth val="1"/>
          <c:extLst>
            <c:ext xmlns:c16="http://schemas.microsoft.com/office/drawing/2014/chart" uri="{C3380CC4-5D6E-409C-BE32-E72D297353CC}">
              <c16:uniqueId val="{00000002-5753-48B0-876B-518DDA461ADA}"/>
            </c:ext>
          </c:extLst>
        </c:ser>
        <c:ser>
          <c:idx val="3"/>
          <c:order val="3"/>
          <c:tx>
            <c:strRef>
              <c:f>'Sep 24 Published MOS estimates'!$N$4</c:f>
              <c:strCache>
                <c:ptCount val="1"/>
                <c:pt idx="0">
                  <c:v>Adelaide SEAGas</c:v>
                </c:pt>
              </c:strCache>
            </c:strRef>
          </c:tx>
          <c:spPr>
            <a:ln w="25400">
              <a:solidFill>
                <a:srgbClr val="FF6600"/>
              </a:solidFill>
              <a:prstDash val="solid"/>
            </a:ln>
          </c:spPr>
          <c:marker>
            <c:symbol val="none"/>
          </c:marker>
          <c:val>
            <c:numRef>
              <c:f>'Sep 24 Published MOS estimates'!$N$5:$N$35</c:f>
              <c:numCache>
                <c:formatCode>#,##0</c:formatCode>
                <c:ptCount val="31"/>
                <c:pt idx="0">
                  <c:v>517</c:v>
                </c:pt>
                <c:pt idx="1">
                  <c:v>186</c:v>
                </c:pt>
                <c:pt idx="2">
                  <c:v>142</c:v>
                </c:pt>
                <c:pt idx="3">
                  <c:v>121</c:v>
                </c:pt>
                <c:pt idx="4">
                  <c:v>114</c:v>
                </c:pt>
                <c:pt idx="5">
                  <c:v>105</c:v>
                </c:pt>
                <c:pt idx="6">
                  <c:v>96</c:v>
                </c:pt>
                <c:pt idx="7">
                  <c:v>74</c:v>
                </c:pt>
                <c:pt idx="8">
                  <c:v>69</c:v>
                </c:pt>
                <c:pt idx="9">
                  <c:v>66</c:v>
                </c:pt>
                <c:pt idx="10">
                  <c:v>63</c:v>
                </c:pt>
                <c:pt idx="11">
                  <c:v>61</c:v>
                </c:pt>
                <c:pt idx="12">
                  <c:v>58</c:v>
                </c:pt>
                <c:pt idx="13">
                  <c:v>54</c:v>
                </c:pt>
                <c:pt idx="14">
                  <c:v>51</c:v>
                </c:pt>
                <c:pt idx="15">
                  <c:v>49</c:v>
                </c:pt>
                <c:pt idx="16">
                  <c:v>40</c:v>
                </c:pt>
                <c:pt idx="17">
                  <c:v>36</c:v>
                </c:pt>
                <c:pt idx="18">
                  <c:v>28</c:v>
                </c:pt>
                <c:pt idx="19">
                  <c:v>-9</c:v>
                </c:pt>
                <c:pt idx="20">
                  <c:v>-63</c:v>
                </c:pt>
                <c:pt idx="21">
                  <c:v>-207</c:v>
                </c:pt>
                <c:pt idx="22">
                  <c:v>-243</c:v>
                </c:pt>
                <c:pt idx="23">
                  <c:v>-323</c:v>
                </c:pt>
                <c:pt idx="24">
                  <c:v>-550</c:v>
                </c:pt>
                <c:pt idx="25">
                  <c:v>-724</c:v>
                </c:pt>
                <c:pt idx="26">
                  <c:v>-1286</c:v>
                </c:pt>
                <c:pt idx="27">
                  <c:v>-2219</c:v>
                </c:pt>
                <c:pt idx="28">
                  <c:v>-3300</c:v>
                </c:pt>
                <c:pt idx="29">
                  <c:v>-7096</c:v>
                </c:pt>
              </c:numCache>
            </c:numRef>
          </c:val>
          <c:smooth val="1"/>
          <c:extLst>
            <c:ext xmlns:c16="http://schemas.microsoft.com/office/drawing/2014/chart" uri="{C3380CC4-5D6E-409C-BE32-E72D297353CC}">
              <c16:uniqueId val="{00000003-5753-48B0-876B-518DDA461ADA}"/>
            </c:ext>
          </c:extLst>
        </c:ser>
        <c:ser>
          <c:idx val="4"/>
          <c:order val="4"/>
          <c:tx>
            <c:strRef>
              <c:f>'Sep 24 Published MOS estimates'!$O$4</c:f>
              <c:strCache>
                <c:ptCount val="1"/>
                <c:pt idx="0">
                  <c:v>Brisbane RBP</c:v>
                </c:pt>
              </c:strCache>
            </c:strRef>
          </c:tx>
          <c:marker>
            <c:symbol val="none"/>
          </c:marker>
          <c:val>
            <c:numRef>
              <c:f>'Sep 24 Published MOS estimates'!$O$5:$O$35</c:f>
              <c:numCache>
                <c:formatCode>#,##0</c:formatCode>
                <c:ptCount val="31"/>
                <c:pt idx="0">
                  <c:v>11071</c:v>
                </c:pt>
                <c:pt idx="1">
                  <c:v>4403</c:v>
                </c:pt>
                <c:pt idx="2">
                  <c:v>3231</c:v>
                </c:pt>
                <c:pt idx="3">
                  <c:v>2829</c:v>
                </c:pt>
                <c:pt idx="4">
                  <c:v>2094</c:v>
                </c:pt>
                <c:pt idx="5">
                  <c:v>1965</c:v>
                </c:pt>
                <c:pt idx="6">
                  <c:v>1554</c:v>
                </c:pt>
                <c:pt idx="7">
                  <c:v>1339</c:v>
                </c:pt>
                <c:pt idx="8">
                  <c:v>1263</c:v>
                </c:pt>
                <c:pt idx="9">
                  <c:v>1182</c:v>
                </c:pt>
                <c:pt idx="10">
                  <c:v>985</c:v>
                </c:pt>
                <c:pt idx="11">
                  <c:v>782</c:v>
                </c:pt>
                <c:pt idx="12">
                  <c:v>519</c:v>
                </c:pt>
                <c:pt idx="13">
                  <c:v>416</c:v>
                </c:pt>
                <c:pt idx="14">
                  <c:v>299</c:v>
                </c:pt>
                <c:pt idx="15">
                  <c:v>150</c:v>
                </c:pt>
                <c:pt idx="16">
                  <c:v>49</c:v>
                </c:pt>
                <c:pt idx="17">
                  <c:v>-67</c:v>
                </c:pt>
                <c:pt idx="18">
                  <c:v>-176</c:v>
                </c:pt>
                <c:pt idx="19">
                  <c:v>-286</c:v>
                </c:pt>
                <c:pt idx="20">
                  <c:v>-374</c:v>
                </c:pt>
                <c:pt idx="21">
                  <c:v>-441</c:v>
                </c:pt>
                <c:pt idx="22">
                  <c:v>-690</c:v>
                </c:pt>
                <c:pt idx="23">
                  <c:v>-784</c:v>
                </c:pt>
                <c:pt idx="24">
                  <c:v>-889</c:v>
                </c:pt>
                <c:pt idx="25">
                  <c:v>-950</c:v>
                </c:pt>
                <c:pt idx="26">
                  <c:v>-1084</c:v>
                </c:pt>
                <c:pt idx="27">
                  <c:v>-1232</c:v>
                </c:pt>
                <c:pt idx="28">
                  <c:v>-1612</c:v>
                </c:pt>
                <c:pt idx="29">
                  <c:v>-3685</c:v>
                </c:pt>
              </c:numCache>
            </c:numRef>
          </c:val>
          <c:smooth val="0"/>
          <c:extLst>
            <c:ext xmlns:c16="http://schemas.microsoft.com/office/drawing/2014/chart" uri="{C3380CC4-5D6E-409C-BE32-E72D297353CC}">
              <c16:uniqueId val="{00000004-5753-48B0-876B-518DDA461ADA}"/>
            </c:ext>
          </c:extLst>
        </c:ser>
        <c:dLbls>
          <c:showLegendKey val="0"/>
          <c:showVal val="0"/>
          <c:showCatName val="0"/>
          <c:showSerName val="0"/>
          <c:showPercent val="0"/>
          <c:showBubbleSize val="0"/>
        </c:dLbls>
        <c:smooth val="0"/>
        <c:axId val="664697584"/>
        <c:axId val="664697192"/>
      </c:lineChart>
      <c:catAx>
        <c:axId val="664697584"/>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43861184023"/>
              <c:y val="0.9374354960015963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7192"/>
        <c:crosses val="autoZero"/>
        <c:auto val="1"/>
        <c:lblAlgn val="ctr"/>
        <c:lblOffset val="100"/>
        <c:tickLblSkip val="10"/>
        <c:tickMarkSkip val="5"/>
        <c:noMultiLvlLbl val="0"/>
      </c:catAx>
      <c:valAx>
        <c:axId val="66469719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5.1810090405365994E-2"/>
              <c:y val="0.41317922978925881"/>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7584"/>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81714785653"/>
          <c:y val="0.74157265429540609"/>
          <c:w val="0.66537556138815979"/>
          <c:h val="0.14234624180749333"/>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'Oct 24 Published MOS estimates'!$C$19</c:f>
              <c:strCache>
                <c:ptCount val="1"/>
                <c:pt idx="0">
                  <c:v>25%</c:v>
                </c:pt>
              </c:strCache>
            </c:strRef>
          </c:tx>
          <c:spPr>
            <a:ln w="28575">
              <a:noFill/>
            </a:ln>
          </c:spPr>
          <c:marker>
            <c:symbol val="none"/>
          </c:marker>
          <c:cat>
            <c:strRef>
              <c:f>'Oct 24 Published MOS estimates'!$D$4:$H$4</c:f>
              <c:strCache>
                <c:ptCount val="5"/>
                <c:pt idx="0">
                  <c:v>Sydney MSP</c:v>
                </c:pt>
                <c:pt idx="1">
                  <c:v>Sydney EGP</c:v>
                </c:pt>
                <c:pt idx="2">
                  <c:v>Adelaide MAP</c:v>
                </c:pt>
                <c:pt idx="3">
                  <c:v>Adelaide SEAGas</c:v>
                </c:pt>
                <c:pt idx="4">
                  <c:v>Brisbane RBP</c:v>
                </c:pt>
              </c:strCache>
            </c:strRef>
          </c:cat>
          <c:val>
            <c:numRef>
              <c:f>'Oct 24 Published MOS estimates'!$D$19:$H$19</c:f>
              <c:numCache>
                <c:formatCode>#,##0</c:formatCode>
                <c:ptCount val="5"/>
                <c:pt idx="0">
                  <c:v>-8902</c:v>
                </c:pt>
                <c:pt idx="1">
                  <c:v>2464.097675</c:v>
                </c:pt>
                <c:pt idx="2">
                  <c:v>-1972.5</c:v>
                </c:pt>
                <c:pt idx="3">
                  <c:v>-495.5</c:v>
                </c:pt>
                <c:pt idx="4">
                  <c:v>-738</c:v>
                </c:pt>
              </c:numCache>
            </c:numRef>
          </c:val>
          <c:smooth val="0"/>
          <c:extLst>
            <c:ext xmlns:c16="http://schemas.microsoft.com/office/drawing/2014/chart" uri="{C3380CC4-5D6E-409C-BE32-E72D297353CC}">
              <c16:uniqueId val="{00000000-14AF-47D2-8222-FBDCFB7C1040}"/>
            </c:ext>
          </c:extLst>
        </c:ser>
        <c:ser>
          <c:idx val="1"/>
          <c:order val="1"/>
          <c:tx>
            <c:strRef>
              <c:f>'Oct 24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'Oct 24 Published MOS estimates'!$D$4:$H$4</c:f>
              <c:strCache>
                <c:ptCount val="5"/>
                <c:pt idx="0">
                  <c:v>Sydney MSP</c:v>
                </c:pt>
                <c:pt idx="1">
                  <c:v>Sydney EGP</c:v>
                </c:pt>
                <c:pt idx="2">
                  <c:v>Adelaide MAP</c:v>
                </c:pt>
                <c:pt idx="3">
                  <c:v>Adelaide SEAGas</c:v>
                </c:pt>
                <c:pt idx="4">
                  <c:v>Brisbane RBP</c:v>
                </c:pt>
              </c:strCache>
            </c:strRef>
          </c:cat>
          <c:val>
            <c:numRef>
              <c:f>'Oct 24 Published MOS estimates'!$D$20:$H$20</c:f>
              <c:numCache>
                <c:formatCode>#,##0</c:formatCode>
                <c:ptCount val="5"/>
                <c:pt idx="0">
                  <c:v>-16571</c:v>
                </c:pt>
                <c:pt idx="1">
                  <c:v>-235.52888000000007</c:v>
                </c:pt>
                <c:pt idx="2">
                  <c:v>-3701.5</c:v>
                </c:pt>
                <c:pt idx="3">
                  <c:v>-3332.5</c:v>
                </c:pt>
                <c:pt idx="4">
                  <c:v>-2438</c:v>
                </c:pt>
              </c:numCache>
            </c:numRef>
          </c:val>
          <c:smooth val="0"/>
          <c:extLst>
            <c:ext xmlns:c16="http://schemas.microsoft.com/office/drawing/2014/chart" uri="{C3380CC4-5D6E-409C-BE32-E72D297353CC}">
              <c16:uniqueId val="{00000001-14AF-47D2-8222-FBDCFB7C1040}"/>
            </c:ext>
          </c:extLst>
        </c:ser>
        <c:ser>
          <c:idx val="2"/>
          <c:order val="2"/>
          <c:tx>
            <c:strRef>
              <c:f>'Oct 24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'Oct 24 Published MOS estimates'!$D$4:$H$4</c:f>
              <c:strCache>
                <c:ptCount val="5"/>
                <c:pt idx="0">
                  <c:v>Sydney MSP</c:v>
                </c:pt>
                <c:pt idx="1">
                  <c:v>Sydney EGP</c:v>
                </c:pt>
                <c:pt idx="2">
                  <c:v>Adelaide MAP</c:v>
                </c:pt>
                <c:pt idx="3">
                  <c:v>Adelaide SEAGas</c:v>
                </c:pt>
                <c:pt idx="4">
                  <c:v>Brisbane RBP</c:v>
                </c:pt>
              </c:strCache>
            </c:strRef>
          </c:cat>
          <c:val>
            <c:numRef>
              <c:f>'Oct 24 Published MOS estimates'!$D$21:$H$21</c:f>
              <c:numCache>
                <c:formatCode>#,##0</c:formatCode>
                <c:ptCount val="5"/>
                <c:pt idx="0">
                  <c:v>-24710</c:v>
                </c:pt>
                <c:pt idx="1">
                  <c:v>-17502.477739999998</c:v>
                </c:pt>
                <c:pt idx="2">
                  <c:v>-7993</c:v>
                </c:pt>
                <c:pt idx="3">
                  <c:v>-7761</c:v>
                </c:pt>
                <c:pt idx="4">
                  <c:v>-4634</c:v>
                </c:pt>
              </c:numCache>
            </c:numRef>
          </c:val>
          <c:smooth val="0"/>
          <c:extLst>
            <c:ext xmlns:c16="http://schemas.microsoft.com/office/drawing/2014/chart" uri="{C3380CC4-5D6E-409C-BE32-E72D297353CC}">
              <c16:uniqueId val="{00000002-14AF-47D2-8222-FBDCFB7C1040}"/>
            </c:ext>
          </c:extLst>
        </c:ser>
        <c:ser>
          <c:idx val="3"/>
          <c:order val="3"/>
          <c:tx>
            <c:strRef>
              <c:f>'Oct 24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'Oct 24 Published MOS estimates'!$D$4:$H$4</c:f>
              <c:strCache>
                <c:ptCount val="5"/>
                <c:pt idx="0">
                  <c:v>Sydney MSP</c:v>
                </c:pt>
                <c:pt idx="1">
                  <c:v>Sydney EGP</c:v>
                </c:pt>
                <c:pt idx="2">
                  <c:v>Adelaide MAP</c:v>
                </c:pt>
                <c:pt idx="3">
                  <c:v>Adelaide SEAGas</c:v>
                </c:pt>
                <c:pt idx="4">
                  <c:v>Brisbane RBP</c:v>
                </c:pt>
              </c:strCache>
            </c:strRef>
          </c:cat>
          <c:val>
            <c:numRef>
              <c:f>'Oct 24 Published MOS estimates'!$D$22:$H$22</c:f>
              <c:numCache>
                <c:formatCode>#,##0</c:formatCode>
                <c:ptCount val="5"/>
                <c:pt idx="0">
                  <c:v>-4494.322580645161</c:v>
                </c:pt>
                <c:pt idx="1">
                  <c:v>4566.1938719354839</c:v>
                </c:pt>
                <c:pt idx="2">
                  <c:v>-68.290322580645167</c:v>
                </c:pt>
                <c:pt idx="3">
                  <c:v>-636.9677419354839</c:v>
                </c:pt>
                <c:pt idx="4">
                  <c:v>367.19354838709677</c:v>
                </c:pt>
              </c:numCache>
            </c:numRef>
          </c:val>
          <c:smooth val="0"/>
          <c:extLst>
            <c:ext xmlns:c16="http://schemas.microsoft.com/office/drawing/2014/chart" uri="{C3380CC4-5D6E-409C-BE32-E72D297353CC}">
              <c16:uniqueId val="{00000003-14AF-47D2-8222-FBDCFB7C1040}"/>
            </c:ext>
          </c:extLst>
        </c:ser>
        <c:ser>
          <c:idx val="4"/>
          <c:order val="4"/>
          <c:tx>
            <c:strRef>
              <c:f>'Oct 24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'Oct 24 Published MOS estimates'!$D$4:$H$4</c:f>
              <c:strCache>
                <c:ptCount val="5"/>
                <c:pt idx="0">
                  <c:v>Sydney MSP</c:v>
                </c:pt>
                <c:pt idx="1">
                  <c:v>Sydney EGP</c:v>
                </c:pt>
                <c:pt idx="2">
                  <c:v>Adelaide MAP</c:v>
                </c:pt>
                <c:pt idx="3">
                  <c:v>Adelaide SEAGas</c:v>
                </c:pt>
                <c:pt idx="4">
                  <c:v>Brisbane RBP</c:v>
                </c:pt>
              </c:strCache>
            </c:strRef>
          </c:cat>
          <c:val>
            <c:numRef>
              <c:f>'Oct 24 Published MOS estimates'!$D$26:$H$26</c:f>
              <c:numCache>
                <c:formatCode>#,##0</c:formatCode>
                <c:ptCount val="5"/>
                <c:pt idx="0">
                  <c:v>-4345</c:v>
                </c:pt>
                <c:pt idx="1">
                  <c:v>4100.1535299999996</c:v>
                </c:pt>
                <c:pt idx="2">
                  <c:v>-215</c:v>
                </c:pt>
                <c:pt idx="3">
                  <c:v>24</c:v>
                </c:pt>
                <c:pt idx="4">
                  <c:v>249</c:v>
                </c:pt>
              </c:numCache>
            </c:numRef>
          </c:val>
          <c:smooth val="0"/>
          <c:extLst>
            <c:ext xmlns:c16="http://schemas.microsoft.com/office/drawing/2014/chart" uri="{C3380CC4-5D6E-409C-BE32-E72D297353CC}">
              <c16:uniqueId val="{00000004-14AF-47D2-8222-FBDCFB7C1040}"/>
            </c:ext>
          </c:extLst>
        </c:ser>
        <c:ser>
          <c:idx val="5"/>
          <c:order val="5"/>
          <c:tx>
            <c:strRef>
              <c:f>'Oct 24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'Oct 24 Published MOS estimates'!$D$4:$H$4</c:f>
              <c:strCache>
                <c:ptCount val="5"/>
                <c:pt idx="0">
                  <c:v>Sydney MSP</c:v>
                </c:pt>
                <c:pt idx="1">
                  <c:v>Sydney EGP</c:v>
                </c:pt>
                <c:pt idx="2">
                  <c:v>Adelaide MAP</c:v>
                </c:pt>
                <c:pt idx="3">
                  <c:v>Adelaide SEAGas</c:v>
                </c:pt>
                <c:pt idx="4">
                  <c:v>Brisbane RBP</c:v>
                </c:pt>
              </c:strCache>
            </c:strRef>
          </c:cat>
          <c:val>
            <c:numRef>
              <c:f>'Oct 24 Published MOS estimates'!$D$15:$H$15</c:f>
              <c:numCache>
                <c:formatCode>#,##0</c:formatCode>
                <c:ptCount val="5"/>
                <c:pt idx="0">
                  <c:v>15628</c:v>
                </c:pt>
                <c:pt idx="1">
                  <c:v>16785.012869999999</c:v>
                </c:pt>
                <c:pt idx="2">
                  <c:v>10597</c:v>
                </c:pt>
                <c:pt idx="3">
                  <c:v>534</c:v>
                </c:pt>
                <c:pt idx="4">
                  <c:v>5935</c:v>
                </c:pt>
              </c:numCache>
            </c:numRef>
          </c:val>
          <c:smooth val="0"/>
          <c:extLst>
            <c:ext xmlns:c16="http://schemas.microsoft.com/office/drawing/2014/chart" uri="{C3380CC4-5D6E-409C-BE32-E72D297353CC}">
              <c16:uniqueId val="{00000005-14AF-47D2-8222-FBDCFB7C1040}"/>
            </c:ext>
          </c:extLst>
        </c:ser>
        <c:ser>
          <c:idx val="10"/>
          <c:order val="6"/>
          <c:tx>
            <c:strRef>
              <c:f>'Oct 24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'Oct 24 Published MOS estimates'!$D$4:$H$4</c:f>
              <c:strCache>
                <c:ptCount val="5"/>
                <c:pt idx="0">
                  <c:v>Sydney MSP</c:v>
                </c:pt>
                <c:pt idx="1">
                  <c:v>Sydney EGP</c:v>
                </c:pt>
                <c:pt idx="2">
                  <c:v>Adelaide MAP</c:v>
                </c:pt>
                <c:pt idx="3">
                  <c:v>Adelaide SEAGas</c:v>
                </c:pt>
                <c:pt idx="4">
                  <c:v>Brisbane RBP</c:v>
                </c:pt>
              </c:strCache>
            </c:strRef>
          </c:cat>
          <c:val>
            <c:numRef>
              <c:f>'Oct 24 Published MOS estimates'!$D$16:$H$16</c:f>
              <c:numCache>
                <c:formatCode>#,##0</c:formatCode>
                <c:ptCount val="5"/>
                <c:pt idx="0">
                  <c:v>7279</c:v>
                </c:pt>
                <c:pt idx="1">
                  <c:v>13275.67894</c:v>
                </c:pt>
                <c:pt idx="2">
                  <c:v>4536.5</c:v>
                </c:pt>
                <c:pt idx="3">
                  <c:v>204</c:v>
                </c:pt>
                <c:pt idx="4">
                  <c:v>4050.5</c:v>
                </c:pt>
              </c:numCache>
            </c:numRef>
          </c:val>
          <c:smooth val="0"/>
          <c:extLst>
            <c:ext xmlns:c16="http://schemas.microsoft.com/office/drawing/2014/chart" uri="{C3380CC4-5D6E-409C-BE32-E72D297353CC}">
              <c16:uniqueId val="{00000006-14AF-47D2-8222-FBDCFB7C1040}"/>
            </c:ext>
          </c:extLst>
        </c:ser>
        <c:ser>
          <c:idx val="11"/>
          <c:order val="7"/>
          <c:tx>
            <c:strRef>
              <c:f>'Oct 24 Published MOS estimates'!$C$17</c:f>
              <c:strCache>
                <c:ptCount val="1"/>
                <c:pt idx="0">
                  <c:v>75%</c:v>
                </c:pt>
              </c:strCache>
            </c:strRef>
          </c:tx>
          <c:spPr>
            <a:ln w="28575">
              <a:noFill/>
            </a:ln>
          </c:spPr>
          <c:marker>
            <c:symbol val="none"/>
          </c:marker>
          <c:cat>
            <c:strRef>
              <c:f>'Oct 24 Published MOS estimates'!$D$4:$H$4</c:f>
              <c:strCache>
                <c:ptCount val="5"/>
                <c:pt idx="0">
                  <c:v>Sydney MSP</c:v>
                </c:pt>
                <c:pt idx="1">
                  <c:v>Sydney EGP</c:v>
                </c:pt>
                <c:pt idx="2">
                  <c:v>Adelaide MAP</c:v>
                </c:pt>
                <c:pt idx="3">
                  <c:v>Adelaide SEAGas</c:v>
                </c:pt>
                <c:pt idx="4">
                  <c:v>Brisbane RBP</c:v>
                </c:pt>
              </c:strCache>
            </c:strRef>
          </c:cat>
          <c:val>
            <c:numRef>
              <c:f>'Oct 24 Published MOS estimates'!$D$17:$H$17</c:f>
              <c:numCache>
                <c:formatCode>#,##0</c:formatCode>
                <c:ptCount val="5"/>
                <c:pt idx="0">
                  <c:v>499.5</c:v>
                </c:pt>
                <c:pt idx="1">
                  <c:v>6922.1638999999996</c:v>
                </c:pt>
                <c:pt idx="2">
                  <c:v>1418.5</c:v>
                </c:pt>
                <c:pt idx="3">
                  <c:v>74</c:v>
                </c:pt>
                <c:pt idx="4">
                  <c:v>1293</c:v>
                </c:pt>
              </c:numCache>
            </c:numRef>
          </c:val>
          <c:smooth val="0"/>
          <c:extLst>
            <c:ext xmlns:c16="http://schemas.microsoft.com/office/drawing/2014/chart" uri="{C3380CC4-5D6E-409C-BE32-E72D297353CC}">
              <c16:uniqueId val="{00000007-14AF-47D2-8222-FBDCFB7C104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698760"/>
        <c:axId val="664698368"/>
      </c:lineChart>
      <c:catAx>
        <c:axId val="6646987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368"/>
        <c:crosses val="autoZero"/>
        <c:auto val="1"/>
        <c:lblAlgn val="ctr"/>
        <c:lblOffset val="100"/>
        <c:tickLblSkip val="1"/>
        <c:tickMarkSkip val="1"/>
        <c:noMultiLvlLbl val="0"/>
      </c:catAx>
      <c:valAx>
        <c:axId val="664698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87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'Oct 24 Published MOS estimates'!$K$4</c:f>
              <c:strCache>
                <c:ptCount val="1"/>
                <c:pt idx="0">
                  <c:v>Sydney MSP</c:v>
                </c:pt>
              </c:strCache>
            </c:strRef>
          </c:tx>
          <c:spPr>
            <a:ln w="25400">
              <a:solidFill>
                <a:srgbClr val="00FFFF"/>
              </a:solidFill>
              <a:prstDash val="solid"/>
            </a:ln>
          </c:spPr>
          <c:marker>
            <c:symbol val="none"/>
          </c:marker>
          <c:val>
            <c:numRef>
              <c:f>'Oct 24 Published MOS estimates'!$K$5:$K$35</c:f>
              <c:numCache>
                <c:formatCode>#,##0</c:formatCode>
                <c:ptCount val="31"/>
                <c:pt idx="0">
                  <c:v>15628</c:v>
                </c:pt>
                <c:pt idx="1">
                  <c:v>8397</c:v>
                </c:pt>
                <c:pt idx="2">
                  <c:v>6161</c:v>
                </c:pt>
                <c:pt idx="3">
                  <c:v>5271</c:v>
                </c:pt>
                <c:pt idx="4">
                  <c:v>3778</c:v>
                </c:pt>
                <c:pt idx="5">
                  <c:v>2101</c:v>
                </c:pt>
                <c:pt idx="6">
                  <c:v>1613</c:v>
                </c:pt>
                <c:pt idx="7">
                  <c:v>765</c:v>
                </c:pt>
                <c:pt idx="8">
                  <c:v>234</c:v>
                </c:pt>
                <c:pt idx="9">
                  <c:v>-315</c:v>
                </c:pt>
                <c:pt idx="10">
                  <c:v>-1442</c:v>
                </c:pt>
                <c:pt idx="11">
                  <c:v>-1851</c:v>
                </c:pt>
                <c:pt idx="12">
                  <c:v>-2466</c:v>
                </c:pt>
                <c:pt idx="13">
                  <c:v>-3144</c:v>
                </c:pt>
                <c:pt idx="14">
                  <c:v>-3882</c:v>
                </c:pt>
                <c:pt idx="15">
                  <c:v>-4345</c:v>
                </c:pt>
                <c:pt idx="16">
                  <c:v>-5422</c:v>
                </c:pt>
                <c:pt idx="17">
                  <c:v>-6146</c:v>
                </c:pt>
                <c:pt idx="18">
                  <c:v>-6618</c:v>
                </c:pt>
                <c:pt idx="19">
                  <c:v>-6844</c:v>
                </c:pt>
                <c:pt idx="20">
                  <c:v>-7789</c:v>
                </c:pt>
                <c:pt idx="21">
                  <c:v>-8078</c:v>
                </c:pt>
                <c:pt idx="22">
                  <c:v>-8386</c:v>
                </c:pt>
                <c:pt idx="23">
                  <c:v>-9418</c:v>
                </c:pt>
                <c:pt idx="24">
                  <c:v>-10168</c:v>
                </c:pt>
                <c:pt idx="25">
                  <c:v>-11638</c:v>
                </c:pt>
                <c:pt idx="26">
                  <c:v>-13023</c:v>
                </c:pt>
                <c:pt idx="27">
                  <c:v>-14445</c:v>
                </c:pt>
                <c:pt idx="28">
                  <c:v>-15981</c:v>
                </c:pt>
                <c:pt idx="29">
                  <c:v>-17161</c:v>
                </c:pt>
                <c:pt idx="30">
                  <c:v>-24710</c:v>
                </c:pt>
              </c:numCache>
            </c:numRef>
          </c:val>
          <c:smooth val="1"/>
          <c:extLst>
            <c:ext xmlns:c16="http://schemas.microsoft.com/office/drawing/2014/chart" uri="{C3380CC4-5D6E-409C-BE32-E72D297353CC}">
              <c16:uniqueId val="{00000000-9B9C-4EB0-B9ED-F1DAC3DE3B62}"/>
            </c:ext>
          </c:extLst>
        </c:ser>
        <c:ser>
          <c:idx val="1"/>
          <c:order val="1"/>
          <c:tx>
            <c:strRef>
              <c:f>'Oct 24 Published MOS estimates'!$L$4</c:f>
              <c:strCache>
                <c:ptCount val="1"/>
                <c:pt idx="0">
                  <c:v>Sydney EGP</c:v>
                </c:pt>
              </c:strCache>
            </c:strRef>
          </c:tx>
          <c:spPr>
            <a:ln w="25400">
              <a:solidFill>
                <a:srgbClr val="0000FF"/>
              </a:solidFill>
              <a:prstDash val="solid"/>
            </a:ln>
          </c:spPr>
          <c:marker>
            <c:symbol val="none"/>
          </c:marker>
          <c:val>
            <c:numRef>
              <c:f>'Oct 24 Published MOS estimates'!$L$5:$L$35</c:f>
              <c:numCache>
                <c:formatCode>#,##0</c:formatCode>
                <c:ptCount val="31"/>
                <c:pt idx="0">
                  <c:v>16785.012869999999</c:v>
                </c:pt>
                <c:pt idx="1">
                  <c:v>14327.292729999999</c:v>
                </c:pt>
                <c:pt idx="2">
                  <c:v>12224.06515</c:v>
                </c:pt>
                <c:pt idx="3">
                  <c:v>9098.2932400000009</c:v>
                </c:pt>
                <c:pt idx="4">
                  <c:v>8525.7615800000003</c:v>
                </c:pt>
                <c:pt idx="5">
                  <c:v>8066.1630699999996</c:v>
                </c:pt>
                <c:pt idx="6">
                  <c:v>7521.8445899999997</c:v>
                </c:pt>
                <c:pt idx="7">
                  <c:v>7139.5411700000004</c:v>
                </c:pt>
                <c:pt idx="8">
                  <c:v>6704.7866299999996</c:v>
                </c:pt>
                <c:pt idx="9">
                  <c:v>6360.4504200000001</c:v>
                </c:pt>
                <c:pt idx="10">
                  <c:v>5994.5012699999997</c:v>
                </c:pt>
                <c:pt idx="11">
                  <c:v>5571.0075699999998</c:v>
                </c:pt>
                <c:pt idx="12">
                  <c:v>5321.5746499999996</c:v>
                </c:pt>
                <c:pt idx="13">
                  <c:v>4612.99982</c:v>
                </c:pt>
                <c:pt idx="14">
                  <c:v>4319.8404700000001</c:v>
                </c:pt>
                <c:pt idx="15">
                  <c:v>4100.1535299999996</c:v>
                </c:pt>
                <c:pt idx="16">
                  <c:v>3951.7784200000001</c:v>
                </c:pt>
                <c:pt idx="17">
                  <c:v>3776.1817700000001</c:v>
                </c:pt>
                <c:pt idx="18">
                  <c:v>3437.7655300000001</c:v>
                </c:pt>
                <c:pt idx="19">
                  <c:v>3275.9998999999998</c:v>
                </c:pt>
                <c:pt idx="20">
                  <c:v>3036.09024</c:v>
                </c:pt>
                <c:pt idx="21">
                  <c:v>2799.0219400000001</c:v>
                </c:pt>
                <c:pt idx="22">
                  <c:v>2580.1956</c:v>
                </c:pt>
                <c:pt idx="23">
                  <c:v>2347.9997499999999</c:v>
                </c:pt>
                <c:pt idx="24">
                  <c:v>2199.8486200000002</c:v>
                </c:pt>
                <c:pt idx="25">
                  <c:v>2106.6128699999999</c:v>
                </c:pt>
                <c:pt idx="26">
                  <c:v>1836.0002999999999</c:v>
                </c:pt>
                <c:pt idx="27">
                  <c:v>1504.7618299999999</c:v>
                </c:pt>
                <c:pt idx="28">
                  <c:v>724.31056999999998</c:v>
                </c:pt>
                <c:pt idx="29">
                  <c:v>-1195.36833</c:v>
                </c:pt>
                <c:pt idx="30">
                  <c:v>-17502.477739999998</c:v>
                </c:pt>
              </c:numCache>
            </c:numRef>
          </c:val>
          <c:smooth val="1"/>
          <c:extLst>
            <c:ext xmlns:c16="http://schemas.microsoft.com/office/drawing/2014/chart" uri="{C3380CC4-5D6E-409C-BE32-E72D297353CC}">
              <c16:uniqueId val="{00000001-9B9C-4EB0-B9ED-F1DAC3DE3B62}"/>
            </c:ext>
          </c:extLst>
        </c:ser>
        <c:ser>
          <c:idx val="2"/>
          <c:order val="2"/>
          <c:tx>
            <c:strRef>
              <c:f>'Oct 24 Published MOS estimates'!$M$4</c:f>
              <c:strCache>
                <c:ptCount val="1"/>
                <c:pt idx="0">
                  <c:v>Adelaide MAP</c:v>
                </c:pt>
              </c:strCache>
            </c:strRef>
          </c:tx>
          <c:spPr>
            <a:ln w="25400">
              <a:solidFill>
                <a:srgbClr val="FFC322"/>
              </a:solidFill>
              <a:prstDash val="solid"/>
            </a:ln>
          </c:spPr>
          <c:marker>
            <c:symbol val="none"/>
          </c:marker>
          <c:val>
            <c:numRef>
              <c:f>'Oct 24 Published MOS estimates'!$M$5:$M$35</c:f>
              <c:numCache>
                <c:formatCode>#,##0</c:formatCode>
                <c:ptCount val="31"/>
                <c:pt idx="0">
                  <c:v>10597</c:v>
                </c:pt>
                <c:pt idx="1">
                  <c:v>5213</c:v>
                </c:pt>
                <c:pt idx="2">
                  <c:v>3860</c:v>
                </c:pt>
                <c:pt idx="3">
                  <c:v>3194</c:v>
                </c:pt>
                <c:pt idx="4">
                  <c:v>2890</c:v>
                </c:pt>
                <c:pt idx="5">
                  <c:v>2526</c:v>
                </c:pt>
                <c:pt idx="6">
                  <c:v>2027</c:v>
                </c:pt>
                <c:pt idx="7">
                  <c:v>1716</c:v>
                </c:pt>
                <c:pt idx="8">
                  <c:v>1121</c:v>
                </c:pt>
                <c:pt idx="9">
                  <c:v>813</c:v>
                </c:pt>
                <c:pt idx="10">
                  <c:v>660</c:v>
                </c:pt>
                <c:pt idx="11">
                  <c:v>510</c:v>
                </c:pt>
                <c:pt idx="12">
                  <c:v>341</c:v>
                </c:pt>
                <c:pt idx="13">
                  <c:v>-17</c:v>
                </c:pt>
                <c:pt idx="14">
                  <c:v>-125</c:v>
                </c:pt>
                <c:pt idx="15">
                  <c:v>-215</c:v>
                </c:pt>
                <c:pt idx="16">
                  <c:v>-482</c:v>
                </c:pt>
                <c:pt idx="17">
                  <c:v>-740</c:v>
                </c:pt>
                <c:pt idx="18">
                  <c:v>-890</c:v>
                </c:pt>
                <c:pt idx="19">
                  <c:v>-1266</c:v>
                </c:pt>
                <c:pt idx="20">
                  <c:v>-1397</c:v>
                </c:pt>
                <c:pt idx="21">
                  <c:v>-1676</c:v>
                </c:pt>
                <c:pt idx="22">
                  <c:v>-1869</c:v>
                </c:pt>
                <c:pt idx="23">
                  <c:v>-2076</c:v>
                </c:pt>
                <c:pt idx="24">
                  <c:v>-2229</c:v>
                </c:pt>
                <c:pt idx="25">
                  <c:v>-2484</c:v>
                </c:pt>
                <c:pt idx="26">
                  <c:v>-3182</c:v>
                </c:pt>
                <c:pt idx="27">
                  <c:v>-3541</c:v>
                </c:pt>
                <c:pt idx="28">
                  <c:v>-3613</c:v>
                </c:pt>
                <c:pt idx="29">
                  <c:v>-3790</c:v>
                </c:pt>
                <c:pt idx="30">
                  <c:v>-7993</c:v>
                </c:pt>
              </c:numCache>
            </c:numRef>
          </c:val>
          <c:smooth val="1"/>
          <c:extLst>
            <c:ext xmlns:c16="http://schemas.microsoft.com/office/drawing/2014/chart" uri="{C3380CC4-5D6E-409C-BE32-E72D297353CC}">
              <c16:uniqueId val="{00000002-9B9C-4EB0-B9ED-F1DAC3DE3B62}"/>
            </c:ext>
          </c:extLst>
        </c:ser>
        <c:ser>
          <c:idx val="3"/>
          <c:order val="3"/>
          <c:tx>
            <c:strRef>
              <c:f>'Oct 24 Published MOS estimates'!$N$4</c:f>
              <c:strCache>
                <c:ptCount val="1"/>
                <c:pt idx="0">
                  <c:v>Adelaide SEAGas</c:v>
                </c:pt>
              </c:strCache>
            </c:strRef>
          </c:tx>
          <c:spPr>
            <a:ln w="25400">
              <a:solidFill>
                <a:srgbClr val="FF6600"/>
              </a:solidFill>
              <a:prstDash val="solid"/>
            </a:ln>
          </c:spPr>
          <c:marker>
            <c:symbol val="none"/>
          </c:marker>
          <c:val>
            <c:numRef>
              <c:f>'Oct 24 Published MOS estimates'!$N$5:$N$35</c:f>
              <c:numCache>
                <c:formatCode>#,##0</c:formatCode>
                <c:ptCount val="31"/>
                <c:pt idx="0">
                  <c:v>534</c:v>
                </c:pt>
                <c:pt idx="1">
                  <c:v>258</c:v>
                </c:pt>
                <c:pt idx="2">
                  <c:v>150</c:v>
                </c:pt>
                <c:pt idx="3">
                  <c:v>129</c:v>
                </c:pt>
                <c:pt idx="4">
                  <c:v>115</c:v>
                </c:pt>
                <c:pt idx="5">
                  <c:v>98</c:v>
                </c:pt>
                <c:pt idx="6">
                  <c:v>83</c:v>
                </c:pt>
                <c:pt idx="7">
                  <c:v>75</c:v>
                </c:pt>
                <c:pt idx="8">
                  <c:v>73</c:v>
                </c:pt>
                <c:pt idx="9">
                  <c:v>67</c:v>
                </c:pt>
                <c:pt idx="10">
                  <c:v>62</c:v>
                </c:pt>
                <c:pt idx="11">
                  <c:v>56</c:v>
                </c:pt>
                <c:pt idx="12">
                  <c:v>52</c:v>
                </c:pt>
                <c:pt idx="13">
                  <c:v>48</c:v>
                </c:pt>
                <c:pt idx="14">
                  <c:v>37</c:v>
                </c:pt>
                <c:pt idx="15">
                  <c:v>24</c:v>
                </c:pt>
                <c:pt idx="16">
                  <c:v>10</c:v>
                </c:pt>
                <c:pt idx="17">
                  <c:v>-9</c:v>
                </c:pt>
                <c:pt idx="18">
                  <c:v>-110</c:v>
                </c:pt>
                <c:pt idx="19">
                  <c:v>-188</c:v>
                </c:pt>
                <c:pt idx="20">
                  <c:v>-246</c:v>
                </c:pt>
                <c:pt idx="21">
                  <c:v>-314</c:v>
                </c:pt>
                <c:pt idx="22">
                  <c:v>-435</c:v>
                </c:pt>
                <c:pt idx="23">
                  <c:v>-556</c:v>
                </c:pt>
                <c:pt idx="24">
                  <c:v>-729</c:v>
                </c:pt>
                <c:pt idx="25">
                  <c:v>-960</c:v>
                </c:pt>
                <c:pt idx="26">
                  <c:v>-1557</c:v>
                </c:pt>
                <c:pt idx="27">
                  <c:v>-2087</c:v>
                </c:pt>
                <c:pt idx="28">
                  <c:v>-2630</c:v>
                </c:pt>
                <c:pt idx="29">
                  <c:v>-4035</c:v>
                </c:pt>
                <c:pt idx="30">
                  <c:v>-7761</c:v>
                </c:pt>
              </c:numCache>
            </c:numRef>
          </c:val>
          <c:smooth val="1"/>
          <c:extLst>
            <c:ext xmlns:c16="http://schemas.microsoft.com/office/drawing/2014/chart" uri="{C3380CC4-5D6E-409C-BE32-E72D297353CC}">
              <c16:uniqueId val="{00000003-9B9C-4EB0-B9ED-F1DAC3DE3B62}"/>
            </c:ext>
          </c:extLst>
        </c:ser>
        <c:ser>
          <c:idx val="4"/>
          <c:order val="4"/>
          <c:tx>
            <c:strRef>
              <c:f>'Oct 24 Published MOS estimates'!$O$4</c:f>
              <c:strCache>
                <c:ptCount val="1"/>
                <c:pt idx="0">
                  <c:v>Brisbane RBP</c:v>
                </c:pt>
              </c:strCache>
            </c:strRef>
          </c:tx>
          <c:marker>
            <c:symbol val="none"/>
          </c:marker>
          <c:val>
            <c:numRef>
              <c:f>'Oct 24 Published MOS estimates'!$O$5:$O$35</c:f>
              <c:numCache>
                <c:formatCode>#,##0</c:formatCode>
                <c:ptCount val="31"/>
                <c:pt idx="0">
                  <c:v>5935</c:v>
                </c:pt>
                <c:pt idx="1">
                  <c:v>4669</c:v>
                </c:pt>
                <c:pt idx="2">
                  <c:v>3432</c:v>
                </c:pt>
                <c:pt idx="3">
                  <c:v>2612</c:v>
                </c:pt>
                <c:pt idx="4">
                  <c:v>1919</c:v>
                </c:pt>
                <c:pt idx="5">
                  <c:v>1659</c:v>
                </c:pt>
                <c:pt idx="6">
                  <c:v>1510</c:v>
                </c:pt>
                <c:pt idx="7">
                  <c:v>1368</c:v>
                </c:pt>
                <c:pt idx="8">
                  <c:v>1218</c:v>
                </c:pt>
                <c:pt idx="9">
                  <c:v>959</c:v>
                </c:pt>
                <c:pt idx="10">
                  <c:v>878</c:v>
                </c:pt>
                <c:pt idx="11">
                  <c:v>772</c:v>
                </c:pt>
                <c:pt idx="12">
                  <c:v>666</c:v>
                </c:pt>
                <c:pt idx="13">
                  <c:v>400</c:v>
                </c:pt>
                <c:pt idx="14">
                  <c:v>323</c:v>
                </c:pt>
                <c:pt idx="15">
                  <c:v>249</c:v>
                </c:pt>
                <c:pt idx="16">
                  <c:v>149</c:v>
                </c:pt>
                <c:pt idx="17">
                  <c:v>87</c:v>
                </c:pt>
                <c:pt idx="18">
                  <c:v>-48</c:v>
                </c:pt>
                <c:pt idx="19">
                  <c:v>-164</c:v>
                </c:pt>
                <c:pt idx="20">
                  <c:v>-284</c:v>
                </c:pt>
                <c:pt idx="21">
                  <c:v>-415</c:v>
                </c:pt>
                <c:pt idx="22">
                  <c:v>-632</c:v>
                </c:pt>
                <c:pt idx="23">
                  <c:v>-844</c:v>
                </c:pt>
                <c:pt idx="24">
                  <c:v>-984</c:v>
                </c:pt>
                <c:pt idx="25">
                  <c:v>-1155</c:v>
                </c:pt>
                <c:pt idx="26">
                  <c:v>-1605</c:v>
                </c:pt>
                <c:pt idx="27">
                  <c:v>-1781</c:v>
                </c:pt>
                <c:pt idx="28">
                  <c:v>-2183</c:v>
                </c:pt>
                <c:pt idx="29">
                  <c:v>-2693</c:v>
                </c:pt>
                <c:pt idx="30">
                  <c:v>-4634</c:v>
                </c:pt>
              </c:numCache>
            </c:numRef>
          </c:val>
          <c:smooth val="0"/>
          <c:extLst>
            <c:ext xmlns:c16="http://schemas.microsoft.com/office/drawing/2014/chart" uri="{C3380CC4-5D6E-409C-BE32-E72D297353CC}">
              <c16:uniqueId val="{00000004-9B9C-4EB0-B9ED-F1DAC3DE3B62}"/>
            </c:ext>
          </c:extLst>
        </c:ser>
        <c:dLbls>
          <c:showLegendKey val="0"/>
          <c:showVal val="0"/>
          <c:showCatName val="0"/>
          <c:showSerName val="0"/>
          <c:showPercent val="0"/>
          <c:showBubbleSize val="0"/>
        </c:dLbls>
        <c:smooth val="0"/>
        <c:axId val="664700328"/>
        <c:axId val="664699936"/>
      </c:lineChart>
      <c:catAx>
        <c:axId val="66470032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664699936"/>
        <c:crosses val="autoZero"/>
        <c:auto val="1"/>
        <c:lblAlgn val="ctr"/>
        <c:lblOffset val="100"/>
        <c:tickLblSkip val="10"/>
        <c:tickMarkSkip val="5"/>
        <c:noMultiLvlLbl val="0"/>
      </c:catAx>
      <c:valAx>
        <c:axId val="66469993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32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'Nov 24 Published MOS estimates'!$C$19</c:f>
              <c:strCache>
                <c:ptCount val="1"/>
                <c:pt idx="0">
                  <c:v>25%</c:v>
                </c:pt>
              </c:strCache>
            </c:strRef>
          </c:tx>
          <c:spPr>
            <a:ln w="28575">
              <a:noFill/>
            </a:ln>
          </c:spPr>
          <c:marker>
            <c:symbol val="none"/>
          </c:marker>
          <c:cat>
            <c:strRef>
              <c:f>'Nov 24 Published MOS estimates'!$D$4:$H$4</c:f>
              <c:strCache>
                <c:ptCount val="5"/>
                <c:pt idx="0">
                  <c:v>Sydney MSP</c:v>
                </c:pt>
                <c:pt idx="1">
                  <c:v>Sydney EGP</c:v>
                </c:pt>
                <c:pt idx="2">
                  <c:v>Adelaide MAP</c:v>
                </c:pt>
                <c:pt idx="3">
                  <c:v>Adelaide SEAGas</c:v>
                </c:pt>
                <c:pt idx="4">
                  <c:v>Brisbane RBP</c:v>
                </c:pt>
              </c:strCache>
            </c:strRef>
          </c:cat>
          <c:val>
            <c:numRef>
              <c:f>'Nov 24 Published MOS estimates'!$D$19:$H$19</c:f>
              <c:numCache>
                <c:formatCode>#,##0</c:formatCode>
                <c:ptCount val="5"/>
                <c:pt idx="0">
                  <c:v>-10767.25</c:v>
                </c:pt>
                <c:pt idx="1">
                  <c:v>2278.8874025</c:v>
                </c:pt>
                <c:pt idx="2">
                  <c:v>-763.5</c:v>
                </c:pt>
                <c:pt idx="3">
                  <c:v>-1442.25</c:v>
                </c:pt>
                <c:pt idx="4">
                  <c:v>-486.5</c:v>
                </c:pt>
              </c:numCache>
            </c:numRef>
          </c:val>
          <c:smooth val="0"/>
          <c:extLst>
            <c:ext xmlns:c16="http://schemas.microsoft.com/office/drawing/2014/chart" uri="{C3380CC4-5D6E-409C-BE32-E72D297353CC}">
              <c16:uniqueId val="{00000000-9AC8-4EC1-9FA9-2ABCB7656060}"/>
            </c:ext>
          </c:extLst>
        </c:ser>
        <c:ser>
          <c:idx val="1"/>
          <c:order val="1"/>
          <c:tx>
            <c:strRef>
              <c:f>'Nov 24 Published MOS estimates'!$C$20</c:f>
              <c:strCache>
                <c:ptCount val="1"/>
                <c:pt idx="0">
                  <c:v>5%</c:v>
                </c:pt>
              </c:strCache>
            </c:strRef>
          </c:tx>
          <c:spPr>
            <a:ln w="28575">
              <a:noFill/>
            </a:ln>
          </c:spPr>
          <c:marker>
            <c:symbol val="circle"/>
            <c:size val="5"/>
            <c:spPr>
              <a:solidFill>
                <a:srgbClr val="33CCCC"/>
              </a:solidFill>
              <a:ln>
                <a:solidFill>
                  <a:srgbClr val="0000FF"/>
                </a:solidFill>
                <a:prstDash val="solid"/>
              </a:ln>
            </c:spPr>
          </c:marker>
          <c:cat>
            <c:strRef>
              <c:f>'Nov 24 Published MOS estimates'!$D$4:$H$4</c:f>
              <c:strCache>
                <c:ptCount val="5"/>
                <c:pt idx="0">
                  <c:v>Sydney MSP</c:v>
                </c:pt>
                <c:pt idx="1">
                  <c:v>Sydney EGP</c:v>
                </c:pt>
                <c:pt idx="2">
                  <c:v>Adelaide MAP</c:v>
                </c:pt>
                <c:pt idx="3">
                  <c:v>Adelaide SEAGas</c:v>
                </c:pt>
                <c:pt idx="4">
                  <c:v>Brisbane RBP</c:v>
                </c:pt>
              </c:strCache>
            </c:strRef>
          </c:cat>
          <c:val>
            <c:numRef>
              <c:f>'Nov 24 Published MOS estimates'!$D$20:$H$20</c:f>
              <c:numCache>
                <c:formatCode>#,##0</c:formatCode>
                <c:ptCount val="5"/>
                <c:pt idx="0">
                  <c:v>-19093.649999999998</c:v>
                </c:pt>
                <c:pt idx="1">
                  <c:v>3.262927000000218</c:v>
                </c:pt>
                <c:pt idx="2">
                  <c:v>-2738.85</c:v>
                </c:pt>
                <c:pt idx="3">
                  <c:v>-5017.6499999999996</c:v>
                </c:pt>
                <c:pt idx="4">
                  <c:v>-1382.1</c:v>
                </c:pt>
              </c:numCache>
            </c:numRef>
          </c:val>
          <c:smooth val="0"/>
          <c:extLst>
            <c:ext xmlns:c16="http://schemas.microsoft.com/office/drawing/2014/chart" uri="{C3380CC4-5D6E-409C-BE32-E72D297353CC}">
              <c16:uniqueId val="{00000001-9AC8-4EC1-9FA9-2ABCB7656060}"/>
            </c:ext>
          </c:extLst>
        </c:ser>
        <c:ser>
          <c:idx val="2"/>
          <c:order val="2"/>
          <c:tx>
            <c:strRef>
              <c:f>'Nov 24 Published MOS estimates'!$C$21</c:f>
              <c:strCache>
                <c:ptCount val="1"/>
                <c:pt idx="0">
                  <c:v>Minimum</c:v>
                </c:pt>
              </c:strCache>
            </c:strRef>
          </c:tx>
          <c:spPr>
            <a:ln w="28575">
              <a:noFill/>
            </a:ln>
          </c:spPr>
          <c:marker>
            <c:symbol val="dash"/>
            <c:size val="5"/>
            <c:spPr>
              <a:solidFill>
                <a:srgbClr val="0000FF"/>
              </a:solidFill>
              <a:ln>
                <a:solidFill>
                  <a:srgbClr val="0000FF"/>
                </a:solidFill>
                <a:prstDash val="solid"/>
              </a:ln>
            </c:spPr>
          </c:marker>
          <c:cat>
            <c:strRef>
              <c:f>'Nov 24 Published MOS estimates'!$D$4:$H$4</c:f>
              <c:strCache>
                <c:ptCount val="5"/>
                <c:pt idx="0">
                  <c:v>Sydney MSP</c:v>
                </c:pt>
                <c:pt idx="1">
                  <c:v>Sydney EGP</c:v>
                </c:pt>
                <c:pt idx="2">
                  <c:v>Adelaide MAP</c:v>
                </c:pt>
                <c:pt idx="3">
                  <c:v>Adelaide SEAGas</c:v>
                </c:pt>
                <c:pt idx="4">
                  <c:v>Brisbane RBP</c:v>
                </c:pt>
              </c:strCache>
            </c:strRef>
          </c:cat>
          <c:val>
            <c:numRef>
              <c:f>'Nov 24 Published MOS estimates'!$D$21:$H$21</c:f>
              <c:numCache>
                <c:formatCode>#,##0</c:formatCode>
                <c:ptCount val="5"/>
                <c:pt idx="0">
                  <c:v>-37915</c:v>
                </c:pt>
                <c:pt idx="1">
                  <c:v>-11820.57641</c:v>
                </c:pt>
                <c:pt idx="2">
                  <c:v>-6313</c:v>
                </c:pt>
                <c:pt idx="3">
                  <c:v>-9897</c:v>
                </c:pt>
                <c:pt idx="4">
                  <c:v>-13605</c:v>
                </c:pt>
              </c:numCache>
            </c:numRef>
          </c:val>
          <c:smooth val="0"/>
          <c:extLst>
            <c:ext xmlns:c16="http://schemas.microsoft.com/office/drawing/2014/chart" uri="{C3380CC4-5D6E-409C-BE32-E72D297353CC}">
              <c16:uniqueId val="{00000002-9AC8-4EC1-9FA9-2ABCB7656060}"/>
            </c:ext>
          </c:extLst>
        </c:ser>
        <c:ser>
          <c:idx val="3"/>
          <c:order val="3"/>
          <c:tx>
            <c:strRef>
              <c:f>'Nov 24 Published MOS estimates'!$C$22</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'Nov 24 Published MOS estimates'!$D$4:$H$4</c:f>
              <c:strCache>
                <c:ptCount val="5"/>
                <c:pt idx="0">
                  <c:v>Sydney MSP</c:v>
                </c:pt>
                <c:pt idx="1">
                  <c:v>Sydney EGP</c:v>
                </c:pt>
                <c:pt idx="2">
                  <c:v>Adelaide MAP</c:v>
                </c:pt>
                <c:pt idx="3">
                  <c:v>Adelaide SEAGas</c:v>
                </c:pt>
                <c:pt idx="4">
                  <c:v>Brisbane RBP</c:v>
                </c:pt>
              </c:strCache>
            </c:strRef>
          </c:cat>
          <c:val>
            <c:numRef>
              <c:f>'Nov 24 Published MOS estimates'!$D$22:$H$22</c:f>
              <c:numCache>
                <c:formatCode>#,##0</c:formatCode>
                <c:ptCount val="5"/>
                <c:pt idx="0">
                  <c:v>-7440.3</c:v>
                </c:pt>
                <c:pt idx="1">
                  <c:v>3951.8852489999999</c:v>
                </c:pt>
                <c:pt idx="2">
                  <c:v>1283.0333333333333</c:v>
                </c:pt>
                <c:pt idx="3">
                  <c:v>-1104.2333333333333</c:v>
                </c:pt>
                <c:pt idx="4">
                  <c:v>189.3</c:v>
                </c:pt>
              </c:numCache>
            </c:numRef>
          </c:val>
          <c:smooth val="0"/>
          <c:extLst>
            <c:ext xmlns:c16="http://schemas.microsoft.com/office/drawing/2014/chart" uri="{C3380CC4-5D6E-409C-BE32-E72D297353CC}">
              <c16:uniqueId val="{00000003-9AC8-4EC1-9FA9-2ABCB7656060}"/>
            </c:ext>
          </c:extLst>
        </c:ser>
        <c:ser>
          <c:idx val="4"/>
          <c:order val="4"/>
          <c:tx>
            <c:strRef>
              <c:f>'Nov 24 Published MOS estimates'!$C$26</c:f>
              <c:strCache>
                <c:ptCount val="1"/>
                <c:pt idx="0">
                  <c:v>Median</c:v>
                </c:pt>
              </c:strCache>
            </c:strRef>
          </c:tx>
          <c:spPr>
            <a:ln w="28575">
              <a:noFill/>
            </a:ln>
          </c:spPr>
          <c:marker>
            <c:symbol val="dash"/>
            <c:size val="20"/>
            <c:spPr>
              <a:noFill/>
              <a:ln>
                <a:solidFill>
                  <a:srgbClr val="FF6600"/>
                </a:solidFill>
                <a:prstDash val="solid"/>
              </a:ln>
            </c:spPr>
          </c:marker>
          <c:cat>
            <c:strRef>
              <c:f>'Nov 24 Published MOS estimates'!$D$4:$H$4</c:f>
              <c:strCache>
                <c:ptCount val="5"/>
                <c:pt idx="0">
                  <c:v>Sydney MSP</c:v>
                </c:pt>
                <c:pt idx="1">
                  <c:v>Sydney EGP</c:v>
                </c:pt>
                <c:pt idx="2">
                  <c:v>Adelaide MAP</c:v>
                </c:pt>
                <c:pt idx="3">
                  <c:v>Adelaide SEAGas</c:v>
                </c:pt>
                <c:pt idx="4">
                  <c:v>Brisbane RBP</c:v>
                </c:pt>
              </c:strCache>
            </c:strRef>
          </c:cat>
          <c:val>
            <c:numRef>
              <c:f>'Nov 24 Published MOS estimates'!$D$26:$H$26</c:f>
              <c:numCache>
                <c:formatCode>#,##0</c:formatCode>
                <c:ptCount val="5"/>
                <c:pt idx="0">
                  <c:v>-7118</c:v>
                </c:pt>
                <c:pt idx="1">
                  <c:v>3267.0660250000001</c:v>
                </c:pt>
                <c:pt idx="2">
                  <c:v>768.5</c:v>
                </c:pt>
                <c:pt idx="3">
                  <c:v>17</c:v>
                </c:pt>
                <c:pt idx="4">
                  <c:v>379</c:v>
                </c:pt>
              </c:numCache>
            </c:numRef>
          </c:val>
          <c:smooth val="0"/>
          <c:extLst>
            <c:ext xmlns:c16="http://schemas.microsoft.com/office/drawing/2014/chart" uri="{C3380CC4-5D6E-409C-BE32-E72D297353CC}">
              <c16:uniqueId val="{00000004-9AC8-4EC1-9FA9-2ABCB7656060}"/>
            </c:ext>
          </c:extLst>
        </c:ser>
        <c:ser>
          <c:idx val="5"/>
          <c:order val="5"/>
          <c:tx>
            <c:strRef>
              <c:f>'Nov 24 Published MOS estimates'!$C$15</c:f>
              <c:strCache>
                <c:ptCount val="1"/>
                <c:pt idx="0">
                  <c:v>Maximum</c:v>
                </c:pt>
              </c:strCache>
            </c:strRef>
          </c:tx>
          <c:spPr>
            <a:ln w="28575">
              <a:noFill/>
            </a:ln>
          </c:spPr>
          <c:marker>
            <c:symbol val="dash"/>
            <c:size val="5"/>
            <c:spPr>
              <a:solidFill>
                <a:srgbClr val="0000FF"/>
              </a:solidFill>
              <a:ln>
                <a:solidFill>
                  <a:srgbClr val="0000FF"/>
                </a:solidFill>
                <a:prstDash val="solid"/>
              </a:ln>
            </c:spPr>
          </c:marker>
          <c:cat>
            <c:strRef>
              <c:f>'Nov 24 Published MOS estimates'!$D$4:$H$4</c:f>
              <c:strCache>
                <c:ptCount val="5"/>
                <c:pt idx="0">
                  <c:v>Sydney MSP</c:v>
                </c:pt>
                <c:pt idx="1">
                  <c:v>Sydney EGP</c:v>
                </c:pt>
                <c:pt idx="2">
                  <c:v>Adelaide MAP</c:v>
                </c:pt>
                <c:pt idx="3">
                  <c:v>Adelaide SEAGas</c:v>
                </c:pt>
                <c:pt idx="4">
                  <c:v>Brisbane RBP</c:v>
                </c:pt>
              </c:strCache>
            </c:strRef>
          </c:cat>
          <c:val>
            <c:numRef>
              <c:f>'Nov 24 Published MOS estimates'!$D$15:$H$15</c:f>
              <c:numCache>
                <c:formatCode>#,##0</c:formatCode>
                <c:ptCount val="5"/>
                <c:pt idx="0">
                  <c:v>11656</c:v>
                </c:pt>
                <c:pt idx="1">
                  <c:v>12539.89955</c:v>
                </c:pt>
                <c:pt idx="2">
                  <c:v>12729</c:v>
                </c:pt>
                <c:pt idx="3">
                  <c:v>388</c:v>
                </c:pt>
                <c:pt idx="4">
                  <c:v>6003</c:v>
                </c:pt>
              </c:numCache>
            </c:numRef>
          </c:val>
          <c:smooth val="0"/>
          <c:extLst>
            <c:ext xmlns:c16="http://schemas.microsoft.com/office/drawing/2014/chart" uri="{C3380CC4-5D6E-409C-BE32-E72D297353CC}">
              <c16:uniqueId val="{00000005-9AC8-4EC1-9FA9-2ABCB7656060}"/>
            </c:ext>
          </c:extLst>
        </c:ser>
        <c:ser>
          <c:idx val="10"/>
          <c:order val="6"/>
          <c:tx>
            <c:strRef>
              <c:f>'Nov 24 Published MOS estimates'!$C$16</c:f>
              <c:strCache>
                <c:ptCount val="1"/>
                <c:pt idx="0">
                  <c:v>95%</c:v>
                </c:pt>
              </c:strCache>
            </c:strRef>
          </c:tx>
          <c:spPr>
            <a:ln w="28575">
              <a:noFill/>
            </a:ln>
          </c:spPr>
          <c:marker>
            <c:symbol val="circle"/>
            <c:size val="5"/>
            <c:spPr>
              <a:solidFill>
                <a:srgbClr val="00FFFF"/>
              </a:solidFill>
              <a:ln>
                <a:solidFill>
                  <a:srgbClr val="0000FF"/>
                </a:solidFill>
                <a:prstDash val="solid"/>
              </a:ln>
            </c:spPr>
          </c:marker>
          <c:cat>
            <c:strRef>
              <c:f>'Nov 24 Published MOS estimates'!$D$4:$H$4</c:f>
              <c:strCache>
                <c:ptCount val="5"/>
                <c:pt idx="0">
                  <c:v>Sydney MSP</c:v>
                </c:pt>
                <c:pt idx="1">
                  <c:v>Sydney EGP</c:v>
                </c:pt>
                <c:pt idx="2">
                  <c:v>Adelaide MAP</c:v>
                </c:pt>
                <c:pt idx="3">
                  <c:v>Adelaide SEAGas</c:v>
                </c:pt>
                <c:pt idx="4">
                  <c:v>Brisbane RBP</c:v>
                </c:pt>
              </c:strCache>
            </c:strRef>
          </c:cat>
          <c:val>
            <c:numRef>
              <c:f>'Nov 24 Published MOS estimates'!$D$16:$H$16</c:f>
              <c:numCache>
                <c:formatCode>#,##0</c:formatCode>
                <c:ptCount val="5"/>
                <c:pt idx="0">
                  <c:v>3427.1499999999951</c:v>
                </c:pt>
                <c:pt idx="1">
                  <c:v>10688.754048999997</c:v>
                </c:pt>
                <c:pt idx="2">
                  <c:v>7059.3999999999978</c:v>
                </c:pt>
                <c:pt idx="3">
                  <c:v>186.34999999999991</c:v>
                </c:pt>
                <c:pt idx="4">
                  <c:v>3276.4999999999991</c:v>
                </c:pt>
              </c:numCache>
            </c:numRef>
          </c:val>
          <c:smooth val="0"/>
          <c:extLst>
            <c:ext xmlns:c16="http://schemas.microsoft.com/office/drawing/2014/chart" uri="{C3380CC4-5D6E-409C-BE32-E72D297353CC}">
              <c16:uniqueId val="{00000006-9AC8-4EC1-9FA9-2ABCB7656060}"/>
            </c:ext>
          </c:extLst>
        </c:ser>
        <c:ser>
          <c:idx val="11"/>
          <c:order val="7"/>
          <c:tx>
            <c:strRef>
              <c:f>'Nov 24 Published MOS estimates'!$C$17</c:f>
              <c:strCache>
                <c:ptCount val="1"/>
                <c:pt idx="0">
                  <c:v>75%</c:v>
                </c:pt>
              </c:strCache>
            </c:strRef>
          </c:tx>
          <c:spPr>
            <a:ln w="28575">
              <a:noFill/>
            </a:ln>
          </c:spPr>
          <c:marker>
            <c:symbol val="none"/>
          </c:marker>
          <c:cat>
            <c:strRef>
              <c:f>'Nov 24 Published MOS estimates'!$D$4:$H$4</c:f>
              <c:strCache>
                <c:ptCount val="5"/>
                <c:pt idx="0">
                  <c:v>Sydney MSP</c:v>
                </c:pt>
                <c:pt idx="1">
                  <c:v>Sydney EGP</c:v>
                </c:pt>
                <c:pt idx="2">
                  <c:v>Adelaide MAP</c:v>
                </c:pt>
                <c:pt idx="3">
                  <c:v>Adelaide SEAGas</c:v>
                </c:pt>
                <c:pt idx="4">
                  <c:v>Brisbane RBP</c:v>
                </c:pt>
              </c:strCache>
            </c:strRef>
          </c:cat>
          <c:val>
            <c:numRef>
              <c:f>'Nov 24 Published MOS estimates'!$D$17:$H$17</c:f>
              <c:numCache>
                <c:formatCode>#,##0</c:formatCode>
                <c:ptCount val="5"/>
                <c:pt idx="0">
                  <c:v>-2763.5</c:v>
                </c:pt>
                <c:pt idx="1">
                  <c:v>5423.1683650000004</c:v>
                </c:pt>
                <c:pt idx="2">
                  <c:v>2580.5</c:v>
                </c:pt>
                <c:pt idx="3">
                  <c:v>82.75</c:v>
                </c:pt>
                <c:pt idx="4">
                  <c:v>1143</c:v>
                </c:pt>
              </c:numCache>
            </c:numRef>
          </c:val>
          <c:smooth val="0"/>
          <c:extLst>
            <c:ext xmlns:c16="http://schemas.microsoft.com/office/drawing/2014/chart" uri="{C3380CC4-5D6E-409C-BE32-E72D297353CC}">
              <c16:uniqueId val="{00000007-9AC8-4EC1-9FA9-2ABCB7656060}"/>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664700720"/>
        <c:axId val="664699544"/>
      </c:lineChart>
      <c:catAx>
        <c:axId val="6647007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699544"/>
        <c:crosses val="autoZero"/>
        <c:auto val="1"/>
        <c:lblAlgn val="ctr"/>
        <c:lblOffset val="100"/>
        <c:tickLblSkip val="1"/>
        <c:tickMarkSkip val="1"/>
        <c:noMultiLvlLbl val="0"/>
      </c:catAx>
      <c:valAx>
        <c:axId val="664699544"/>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072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318423256413844"/>
          <c:y val="3.6007985958224513E-2"/>
          <c:w val="0.80786945788199216"/>
          <c:h val="0.89810635076692946"/>
        </c:manualLayout>
      </c:layout>
      <c:lineChart>
        <c:grouping val="standard"/>
        <c:varyColors val="0"/>
        <c:ser>
          <c:idx val="0"/>
          <c:order val="0"/>
          <c:tx>
            <c:strRef>
              <c:f>'Nov 24 Published MOS estimates'!$K$4</c:f>
              <c:strCache>
                <c:ptCount val="1"/>
                <c:pt idx="0">
                  <c:v>Sydney MSP</c:v>
                </c:pt>
              </c:strCache>
            </c:strRef>
          </c:tx>
          <c:spPr>
            <a:ln w="25400">
              <a:solidFill>
                <a:srgbClr val="00FFFF"/>
              </a:solidFill>
              <a:prstDash val="solid"/>
            </a:ln>
          </c:spPr>
          <c:marker>
            <c:symbol val="none"/>
          </c:marker>
          <c:val>
            <c:numRef>
              <c:f>'Nov 24 Published MOS estimates'!$K$5:$K$35</c:f>
              <c:numCache>
                <c:formatCode>#,##0</c:formatCode>
                <c:ptCount val="31"/>
                <c:pt idx="0">
                  <c:v>11656</c:v>
                </c:pt>
                <c:pt idx="1">
                  <c:v>4225</c:v>
                </c:pt>
                <c:pt idx="2">
                  <c:v>2452</c:v>
                </c:pt>
                <c:pt idx="3">
                  <c:v>999</c:v>
                </c:pt>
                <c:pt idx="4">
                  <c:v>-926</c:v>
                </c:pt>
                <c:pt idx="5">
                  <c:v>-1649</c:v>
                </c:pt>
                <c:pt idx="6">
                  <c:v>-2158</c:v>
                </c:pt>
                <c:pt idx="7">
                  <c:v>-2565</c:v>
                </c:pt>
                <c:pt idx="8">
                  <c:v>-3359</c:v>
                </c:pt>
                <c:pt idx="9">
                  <c:v>-3970</c:v>
                </c:pt>
                <c:pt idx="10">
                  <c:v>-4416</c:v>
                </c:pt>
                <c:pt idx="11">
                  <c:v>-5029</c:v>
                </c:pt>
                <c:pt idx="12">
                  <c:v>-5717</c:v>
                </c:pt>
                <c:pt idx="13">
                  <c:v>-6408</c:v>
                </c:pt>
                <c:pt idx="14">
                  <c:v>-6870</c:v>
                </c:pt>
                <c:pt idx="15">
                  <c:v>-7366</c:v>
                </c:pt>
                <c:pt idx="16">
                  <c:v>-7751</c:v>
                </c:pt>
                <c:pt idx="17">
                  <c:v>-8069</c:v>
                </c:pt>
                <c:pt idx="18">
                  <c:v>-8670</c:v>
                </c:pt>
                <c:pt idx="19">
                  <c:v>-9054</c:v>
                </c:pt>
                <c:pt idx="20">
                  <c:v>-9918</c:v>
                </c:pt>
                <c:pt idx="21">
                  <c:v>-10387</c:v>
                </c:pt>
                <c:pt idx="22">
                  <c:v>-10894</c:v>
                </c:pt>
                <c:pt idx="23">
                  <c:v>-11807</c:v>
                </c:pt>
                <c:pt idx="24">
                  <c:v>-12383</c:v>
                </c:pt>
                <c:pt idx="25">
                  <c:v>-13331</c:v>
                </c:pt>
                <c:pt idx="26">
                  <c:v>-14368</c:v>
                </c:pt>
                <c:pt idx="27">
                  <c:v>-15649</c:v>
                </c:pt>
                <c:pt idx="28">
                  <c:v>-21912</c:v>
                </c:pt>
                <c:pt idx="29">
                  <c:v>-37915</c:v>
                </c:pt>
              </c:numCache>
            </c:numRef>
          </c:val>
          <c:smooth val="1"/>
          <c:extLst>
            <c:ext xmlns:c16="http://schemas.microsoft.com/office/drawing/2014/chart" uri="{C3380CC4-5D6E-409C-BE32-E72D297353CC}">
              <c16:uniqueId val="{00000000-CDB6-4FC8-BF53-AE743684EB0D}"/>
            </c:ext>
          </c:extLst>
        </c:ser>
        <c:ser>
          <c:idx val="1"/>
          <c:order val="1"/>
          <c:tx>
            <c:strRef>
              <c:f>'Nov 24 Published MOS estimates'!$L$4</c:f>
              <c:strCache>
                <c:ptCount val="1"/>
                <c:pt idx="0">
                  <c:v>Sydney EGP</c:v>
                </c:pt>
              </c:strCache>
            </c:strRef>
          </c:tx>
          <c:spPr>
            <a:ln w="25400">
              <a:solidFill>
                <a:srgbClr val="0000FF"/>
              </a:solidFill>
              <a:prstDash val="solid"/>
            </a:ln>
          </c:spPr>
          <c:marker>
            <c:symbol val="none"/>
          </c:marker>
          <c:val>
            <c:numRef>
              <c:f>'Nov 24 Published MOS estimates'!$L$5:$L$35</c:f>
              <c:numCache>
                <c:formatCode>#,##0</c:formatCode>
                <c:ptCount val="31"/>
                <c:pt idx="0">
                  <c:v>12539.89955</c:v>
                </c:pt>
                <c:pt idx="1">
                  <c:v>11023.01197</c:v>
                </c:pt>
                <c:pt idx="2">
                  <c:v>10280.21659</c:v>
                </c:pt>
                <c:pt idx="3">
                  <c:v>9848.6026999999995</c:v>
                </c:pt>
                <c:pt idx="4">
                  <c:v>9064.7670799999996</c:v>
                </c:pt>
                <c:pt idx="5">
                  <c:v>8447.41014</c:v>
                </c:pt>
                <c:pt idx="6">
                  <c:v>6400.2781800000002</c:v>
                </c:pt>
                <c:pt idx="7">
                  <c:v>5591.2753300000004</c:v>
                </c:pt>
                <c:pt idx="8">
                  <c:v>4918.8474699999997</c:v>
                </c:pt>
                <c:pt idx="9">
                  <c:v>4567.4751500000002</c:v>
                </c:pt>
                <c:pt idx="10">
                  <c:v>4278.3774599999997</c:v>
                </c:pt>
                <c:pt idx="11">
                  <c:v>3992.4666000000002</c:v>
                </c:pt>
                <c:pt idx="12">
                  <c:v>3656.5969100000002</c:v>
                </c:pt>
                <c:pt idx="13">
                  <c:v>3544.4015899999999</c:v>
                </c:pt>
                <c:pt idx="14">
                  <c:v>3364.62113</c:v>
                </c:pt>
                <c:pt idx="15">
                  <c:v>3169.5109200000002</c:v>
                </c:pt>
                <c:pt idx="16">
                  <c:v>2996.4873499999999</c:v>
                </c:pt>
                <c:pt idx="17">
                  <c:v>2868.1855099999998</c:v>
                </c:pt>
                <c:pt idx="18">
                  <c:v>2824.9995699999999</c:v>
                </c:pt>
                <c:pt idx="19">
                  <c:v>2711.4884200000001</c:v>
                </c:pt>
                <c:pt idx="20">
                  <c:v>2503.0839900000001</c:v>
                </c:pt>
                <c:pt idx="21">
                  <c:v>2372.9277200000001</c:v>
                </c:pt>
                <c:pt idx="22">
                  <c:v>2247.54063</c:v>
                </c:pt>
                <c:pt idx="23">
                  <c:v>2029.99964</c:v>
                </c:pt>
                <c:pt idx="24">
                  <c:v>1952.25188</c:v>
                </c:pt>
                <c:pt idx="25">
                  <c:v>1648.0002500000001</c:v>
                </c:pt>
                <c:pt idx="26">
                  <c:v>1418.92723</c:v>
                </c:pt>
                <c:pt idx="27">
                  <c:v>602.52679000000001</c:v>
                </c:pt>
                <c:pt idx="28">
                  <c:v>-487.04387000000003</c:v>
                </c:pt>
                <c:pt idx="29">
                  <c:v>-11820.57641</c:v>
                </c:pt>
              </c:numCache>
            </c:numRef>
          </c:val>
          <c:smooth val="1"/>
          <c:extLst>
            <c:ext xmlns:c16="http://schemas.microsoft.com/office/drawing/2014/chart" uri="{C3380CC4-5D6E-409C-BE32-E72D297353CC}">
              <c16:uniqueId val="{00000001-CDB6-4FC8-BF53-AE743684EB0D}"/>
            </c:ext>
          </c:extLst>
        </c:ser>
        <c:ser>
          <c:idx val="2"/>
          <c:order val="2"/>
          <c:tx>
            <c:strRef>
              <c:f>'Nov 24 Published MOS estimates'!$M$4</c:f>
              <c:strCache>
                <c:ptCount val="1"/>
                <c:pt idx="0">
                  <c:v>Adelaide MAP</c:v>
                </c:pt>
              </c:strCache>
            </c:strRef>
          </c:tx>
          <c:spPr>
            <a:ln w="25400">
              <a:solidFill>
                <a:srgbClr val="FFC322"/>
              </a:solidFill>
              <a:prstDash val="solid"/>
            </a:ln>
          </c:spPr>
          <c:marker>
            <c:symbol val="none"/>
          </c:marker>
          <c:val>
            <c:numRef>
              <c:f>'Nov 24 Published MOS estimates'!$M$5:$M$35</c:f>
              <c:numCache>
                <c:formatCode>#,##0</c:formatCode>
                <c:ptCount val="31"/>
                <c:pt idx="0">
                  <c:v>12729</c:v>
                </c:pt>
                <c:pt idx="1">
                  <c:v>7441</c:v>
                </c:pt>
                <c:pt idx="2">
                  <c:v>6593</c:v>
                </c:pt>
                <c:pt idx="3">
                  <c:v>5677</c:v>
                </c:pt>
                <c:pt idx="4">
                  <c:v>4568</c:v>
                </c:pt>
                <c:pt idx="5">
                  <c:v>3563</c:v>
                </c:pt>
                <c:pt idx="6">
                  <c:v>3195</c:v>
                </c:pt>
                <c:pt idx="7">
                  <c:v>2630</c:v>
                </c:pt>
                <c:pt idx="8">
                  <c:v>2432</c:v>
                </c:pt>
                <c:pt idx="9">
                  <c:v>2235</c:v>
                </c:pt>
                <c:pt idx="10">
                  <c:v>1654</c:v>
                </c:pt>
                <c:pt idx="11">
                  <c:v>1544</c:v>
                </c:pt>
                <c:pt idx="12">
                  <c:v>1347</c:v>
                </c:pt>
                <c:pt idx="13">
                  <c:v>1020</c:v>
                </c:pt>
                <c:pt idx="14">
                  <c:v>935</c:v>
                </c:pt>
                <c:pt idx="15">
                  <c:v>602</c:v>
                </c:pt>
                <c:pt idx="16">
                  <c:v>339</c:v>
                </c:pt>
                <c:pt idx="17">
                  <c:v>157</c:v>
                </c:pt>
                <c:pt idx="18">
                  <c:v>18</c:v>
                </c:pt>
                <c:pt idx="19">
                  <c:v>-118</c:v>
                </c:pt>
                <c:pt idx="20">
                  <c:v>-495</c:v>
                </c:pt>
                <c:pt idx="21">
                  <c:v>-606</c:v>
                </c:pt>
                <c:pt idx="22">
                  <c:v>-816</c:v>
                </c:pt>
                <c:pt idx="23">
                  <c:v>-1069</c:v>
                </c:pt>
                <c:pt idx="24">
                  <c:v>-1404</c:v>
                </c:pt>
                <c:pt idx="25">
                  <c:v>-1787</c:v>
                </c:pt>
                <c:pt idx="26">
                  <c:v>-2143</c:v>
                </c:pt>
                <c:pt idx="27">
                  <c:v>-2515</c:v>
                </c:pt>
                <c:pt idx="28">
                  <c:v>-2922</c:v>
                </c:pt>
                <c:pt idx="29">
                  <c:v>-6313</c:v>
                </c:pt>
              </c:numCache>
            </c:numRef>
          </c:val>
          <c:smooth val="1"/>
          <c:extLst>
            <c:ext xmlns:c16="http://schemas.microsoft.com/office/drawing/2014/chart" uri="{C3380CC4-5D6E-409C-BE32-E72D297353CC}">
              <c16:uniqueId val="{00000002-CDB6-4FC8-BF53-AE743684EB0D}"/>
            </c:ext>
          </c:extLst>
        </c:ser>
        <c:ser>
          <c:idx val="3"/>
          <c:order val="3"/>
          <c:tx>
            <c:strRef>
              <c:f>'Nov 24 Published MOS estimates'!$N$4</c:f>
              <c:strCache>
                <c:ptCount val="1"/>
                <c:pt idx="0">
                  <c:v>Adelaide SEAGas</c:v>
                </c:pt>
              </c:strCache>
            </c:strRef>
          </c:tx>
          <c:spPr>
            <a:ln w="25400">
              <a:solidFill>
                <a:srgbClr val="FF6600"/>
              </a:solidFill>
              <a:prstDash val="solid"/>
            </a:ln>
          </c:spPr>
          <c:marker>
            <c:symbol val="none"/>
          </c:marker>
          <c:val>
            <c:numRef>
              <c:f>'Nov 24 Published MOS estimates'!$N$5:$N$35</c:f>
              <c:numCache>
                <c:formatCode>#,##0</c:formatCode>
                <c:ptCount val="31"/>
                <c:pt idx="0">
                  <c:v>388</c:v>
                </c:pt>
                <c:pt idx="1">
                  <c:v>203</c:v>
                </c:pt>
                <c:pt idx="2">
                  <c:v>166</c:v>
                </c:pt>
                <c:pt idx="3">
                  <c:v>144</c:v>
                </c:pt>
                <c:pt idx="4">
                  <c:v>138</c:v>
                </c:pt>
                <c:pt idx="5">
                  <c:v>116</c:v>
                </c:pt>
                <c:pt idx="6">
                  <c:v>96</c:v>
                </c:pt>
                <c:pt idx="7">
                  <c:v>84</c:v>
                </c:pt>
                <c:pt idx="8">
                  <c:v>79</c:v>
                </c:pt>
                <c:pt idx="9">
                  <c:v>73</c:v>
                </c:pt>
                <c:pt idx="10">
                  <c:v>67</c:v>
                </c:pt>
                <c:pt idx="11">
                  <c:v>61</c:v>
                </c:pt>
                <c:pt idx="12">
                  <c:v>54</c:v>
                </c:pt>
                <c:pt idx="13">
                  <c:v>48</c:v>
                </c:pt>
                <c:pt idx="14">
                  <c:v>28</c:v>
                </c:pt>
                <c:pt idx="15">
                  <c:v>6</c:v>
                </c:pt>
                <c:pt idx="16">
                  <c:v>-14</c:v>
                </c:pt>
                <c:pt idx="17">
                  <c:v>-127</c:v>
                </c:pt>
                <c:pt idx="18">
                  <c:v>-240</c:v>
                </c:pt>
                <c:pt idx="19">
                  <c:v>-451</c:v>
                </c:pt>
                <c:pt idx="20">
                  <c:v>-827</c:v>
                </c:pt>
                <c:pt idx="21">
                  <c:v>-1071</c:v>
                </c:pt>
                <c:pt idx="22">
                  <c:v>-1566</c:v>
                </c:pt>
                <c:pt idx="23">
                  <c:v>-2016</c:v>
                </c:pt>
                <c:pt idx="24">
                  <c:v>-2331</c:v>
                </c:pt>
                <c:pt idx="25">
                  <c:v>-2961</c:v>
                </c:pt>
                <c:pt idx="26">
                  <c:v>-3444</c:v>
                </c:pt>
                <c:pt idx="27">
                  <c:v>-4455</c:v>
                </c:pt>
                <c:pt idx="28">
                  <c:v>-5478</c:v>
                </c:pt>
                <c:pt idx="29">
                  <c:v>-9897</c:v>
                </c:pt>
              </c:numCache>
            </c:numRef>
          </c:val>
          <c:smooth val="1"/>
          <c:extLst>
            <c:ext xmlns:c16="http://schemas.microsoft.com/office/drawing/2014/chart" uri="{C3380CC4-5D6E-409C-BE32-E72D297353CC}">
              <c16:uniqueId val="{00000003-CDB6-4FC8-BF53-AE743684EB0D}"/>
            </c:ext>
          </c:extLst>
        </c:ser>
        <c:ser>
          <c:idx val="4"/>
          <c:order val="4"/>
          <c:tx>
            <c:strRef>
              <c:f>'Nov 24 Published MOS estimates'!$O$4</c:f>
              <c:strCache>
                <c:ptCount val="1"/>
                <c:pt idx="0">
                  <c:v>Brisbane RBP</c:v>
                </c:pt>
              </c:strCache>
            </c:strRef>
          </c:tx>
          <c:marker>
            <c:symbol val="none"/>
          </c:marker>
          <c:val>
            <c:numRef>
              <c:f>'Nov 24 Published MOS estimates'!$O$5:$O$35</c:f>
              <c:numCache>
                <c:formatCode>#,##0</c:formatCode>
                <c:ptCount val="31"/>
                <c:pt idx="0">
                  <c:v>6003</c:v>
                </c:pt>
                <c:pt idx="1">
                  <c:v>3452</c:v>
                </c:pt>
                <c:pt idx="2">
                  <c:v>3062</c:v>
                </c:pt>
                <c:pt idx="3">
                  <c:v>2378</c:v>
                </c:pt>
                <c:pt idx="4">
                  <c:v>1852</c:v>
                </c:pt>
                <c:pt idx="5">
                  <c:v>1654</c:v>
                </c:pt>
                <c:pt idx="6">
                  <c:v>1351</c:v>
                </c:pt>
                <c:pt idx="7">
                  <c:v>1194</c:v>
                </c:pt>
                <c:pt idx="8">
                  <c:v>990</c:v>
                </c:pt>
                <c:pt idx="9">
                  <c:v>881</c:v>
                </c:pt>
                <c:pt idx="10">
                  <c:v>769</c:v>
                </c:pt>
                <c:pt idx="11">
                  <c:v>679</c:v>
                </c:pt>
                <c:pt idx="12">
                  <c:v>607</c:v>
                </c:pt>
                <c:pt idx="13">
                  <c:v>501</c:v>
                </c:pt>
                <c:pt idx="14">
                  <c:v>403</c:v>
                </c:pt>
                <c:pt idx="15">
                  <c:v>355</c:v>
                </c:pt>
                <c:pt idx="16">
                  <c:v>295</c:v>
                </c:pt>
                <c:pt idx="17">
                  <c:v>156</c:v>
                </c:pt>
                <c:pt idx="18">
                  <c:v>87</c:v>
                </c:pt>
                <c:pt idx="19">
                  <c:v>-159</c:v>
                </c:pt>
                <c:pt idx="20">
                  <c:v>-256</c:v>
                </c:pt>
                <c:pt idx="21">
                  <c:v>-392</c:v>
                </c:pt>
                <c:pt idx="22">
                  <c:v>-518</c:v>
                </c:pt>
                <c:pt idx="23">
                  <c:v>-631</c:v>
                </c:pt>
                <c:pt idx="24">
                  <c:v>-767</c:v>
                </c:pt>
                <c:pt idx="25">
                  <c:v>-895</c:v>
                </c:pt>
                <c:pt idx="26">
                  <c:v>-1023</c:v>
                </c:pt>
                <c:pt idx="27">
                  <c:v>-1271</c:v>
                </c:pt>
                <c:pt idx="28">
                  <c:v>-1473</c:v>
                </c:pt>
                <c:pt idx="29">
                  <c:v>-13605</c:v>
                </c:pt>
              </c:numCache>
            </c:numRef>
          </c:val>
          <c:smooth val="0"/>
          <c:extLst>
            <c:ext xmlns:c16="http://schemas.microsoft.com/office/drawing/2014/chart" uri="{C3380CC4-5D6E-409C-BE32-E72D297353CC}">
              <c16:uniqueId val="{00000004-CDB6-4FC8-BF53-AE743684EB0D}"/>
            </c:ext>
          </c:extLst>
        </c:ser>
        <c:dLbls>
          <c:showLegendKey val="0"/>
          <c:showVal val="0"/>
          <c:showCatName val="0"/>
          <c:showSerName val="0"/>
          <c:showPercent val="0"/>
          <c:showBubbleSize val="0"/>
        </c:dLbls>
        <c:smooth val="0"/>
        <c:axId val="664702288"/>
        <c:axId val="221762496"/>
      </c:lineChart>
      <c:catAx>
        <c:axId val="664702288"/>
        <c:scaling>
          <c:orientation val="minMax"/>
        </c:scaling>
        <c:delete val="0"/>
        <c:axPos val="b"/>
        <c:title>
          <c:tx>
            <c:rich>
              <a:bodyPr/>
              <a:lstStyle/>
              <a:p>
                <a:pPr>
                  <a:defRPr sz="800" b="0" i="0" u="none" strike="noStrike" baseline="0">
                    <a:solidFill>
                      <a:srgbClr val="000000"/>
                    </a:solidFill>
                    <a:latin typeface="Arial"/>
                    <a:ea typeface="Arial"/>
                    <a:cs typeface="Arial"/>
                  </a:defRPr>
                </a:pPr>
                <a:r>
                  <a:rPr lang="en-AU"/>
                  <a:t>Day in MOS period</a:t>
                </a:r>
              </a:p>
            </c:rich>
          </c:tx>
          <c:layout>
            <c:manualLayout>
              <c:xMode val="edge"/>
              <c:yMode val="edge"/>
              <c:x val="0.46102452710652547"/>
              <c:y val="0.9374355185074007"/>
            </c:manualLayout>
          </c:layout>
          <c:overlay val="0"/>
          <c:spPr>
            <a:noFill/>
            <a:ln w="25400">
              <a:noFill/>
            </a:ln>
          </c:spPr>
        </c:title>
        <c:numFmt formatCode="General" sourceLinked="1"/>
        <c:majorTickMark val="out"/>
        <c:minorTickMark val="none"/>
        <c:tickLblPos val="nextTo"/>
        <c:spPr>
          <a:ln w="3175">
            <a:solidFill>
              <a:srgbClr val="003366"/>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1762496"/>
        <c:crosses val="autoZero"/>
        <c:auto val="1"/>
        <c:lblAlgn val="ctr"/>
        <c:lblOffset val="100"/>
        <c:tickLblSkip val="10"/>
        <c:tickMarkSkip val="5"/>
        <c:noMultiLvlLbl val="0"/>
      </c:catAx>
      <c:valAx>
        <c:axId val="221762496"/>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AU"/>
                  <a:t>GJ/d</a:t>
                </a:r>
              </a:p>
            </c:rich>
          </c:tx>
          <c:layout>
            <c:manualLayout>
              <c:xMode val="edge"/>
              <c:yMode val="edge"/>
              <c:x val="8.5091410987419673E-3"/>
              <c:y val="0.41317908575211093"/>
            </c:manualLayout>
          </c:layout>
          <c:overlay val="0"/>
          <c:spPr>
            <a:noFill/>
            <a:ln w="25400">
              <a:noFill/>
            </a:ln>
          </c:spPr>
        </c:title>
        <c:numFmt formatCode="#,##0" sourceLinked="1"/>
        <c:majorTickMark val="out"/>
        <c:minorTickMark val="none"/>
        <c:tickLblPos val="nextTo"/>
        <c:spPr>
          <a:ln w="3175">
            <a:solidFill>
              <a:srgbClr val="003366"/>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64702288"/>
        <c:crosses val="autoZero"/>
        <c:crossBetween val="between"/>
      </c:valAx>
      <c:spPr>
        <a:solidFill>
          <a:srgbClr val="FFFFFF"/>
        </a:solidFill>
        <a:ln w="12700">
          <a:solidFill>
            <a:srgbClr val="808080"/>
          </a:solidFill>
          <a:prstDash val="solid"/>
        </a:ln>
      </c:spPr>
    </c:plotArea>
    <c:legend>
      <c:legendPos val="r"/>
      <c:layout>
        <c:manualLayout>
          <c:xMode val="edge"/>
          <c:yMode val="edge"/>
          <c:x val="0.21826273870938545"/>
          <c:y val="0.74157280193348263"/>
          <c:w val="0.66537559960177406"/>
          <c:h val="0.14234619499542034"/>
        </c:manualLayout>
      </c:layout>
      <c:overlay val="0"/>
      <c:spPr>
        <a:solidFill>
          <a:srgbClr val="FFFFFF"/>
        </a:solidFill>
        <a:ln w="3175">
          <a:solidFill>
            <a:srgbClr val="000000"/>
          </a:solidFill>
          <a:prstDash val="solid"/>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2021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September 2024, October 2024 and November 2024.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September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October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November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for the 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rgbClr val="222324"/>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2802</xdr:colOff>
      <xdr:row>25</xdr:row>
      <xdr:rowOff>5603</xdr:rowOff>
    </xdr:from>
    <xdr:to>
      <xdr:col>22</xdr:col>
      <xdr:colOff>136152</xdr:colOff>
      <xdr:row>46</xdr:row>
      <xdr:rowOff>34178</xdr:rowOff>
    </xdr:to>
    <xdr:graphicFrame macro="">
      <xdr:nvGraphicFramePr>
        <xdr:cNvPr id="21826" name="Chart 2">
          <a:extLst>
            <a:ext uri="{FF2B5EF4-FFF2-40B4-BE49-F238E27FC236}">
              <a16:creationId xmlns:a16="http://schemas.microsoft.com/office/drawing/2014/main" id="{00000000-0008-0000-0000-000042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164727</xdr:colOff>
      <xdr:row>3</xdr:row>
      <xdr:rowOff>21292</xdr:rowOff>
    </xdr:from>
    <xdr:to>
      <xdr:col>22</xdr:col>
      <xdr:colOff>15689</xdr:colOff>
      <xdr:row>20</xdr:row>
      <xdr:rowOff>149599</xdr:rowOff>
    </xdr:to>
    <xdr:graphicFrame macro="">
      <xdr:nvGraphicFramePr>
        <xdr:cNvPr id="21827" name="Chart 3">
          <a:extLst>
            <a:ext uri="{FF2B5EF4-FFF2-40B4-BE49-F238E27FC236}">
              <a16:creationId xmlns:a16="http://schemas.microsoft.com/office/drawing/2014/main" id="{00000000-0008-0000-0000-0000435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66675</xdr:colOff>
      <xdr:row>25</xdr:row>
      <xdr:rowOff>28575</xdr:rowOff>
    </xdr:from>
    <xdr:to>
      <xdr:col>22</xdr:col>
      <xdr:colOff>200025</xdr:colOff>
      <xdr:row>46</xdr:row>
      <xdr:rowOff>57150</xdr:rowOff>
    </xdr:to>
    <xdr:graphicFrame macro="">
      <xdr:nvGraphicFramePr>
        <xdr:cNvPr id="493659" name="Chart 2">
          <a:extLst>
            <a:ext uri="{FF2B5EF4-FFF2-40B4-BE49-F238E27FC236}">
              <a16:creationId xmlns:a16="http://schemas.microsoft.com/office/drawing/2014/main" id="{00000000-0008-0000-0100-00005B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19050</xdr:colOff>
      <xdr:row>3</xdr:row>
      <xdr:rowOff>19050</xdr:rowOff>
    </xdr:from>
    <xdr:to>
      <xdr:col>22</xdr:col>
      <xdr:colOff>171450</xdr:colOff>
      <xdr:row>20</xdr:row>
      <xdr:rowOff>152400</xdr:rowOff>
    </xdr:to>
    <xdr:graphicFrame macro="">
      <xdr:nvGraphicFramePr>
        <xdr:cNvPr id="493660" name="Chart 3">
          <a:extLst>
            <a:ext uri="{FF2B5EF4-FFF2-40B4-BE49-F238E27FC236}">
              <a16:creationId xmlns:a16="http://schemas.microsoft.com/office/drawing/2014/main" id="{00000000-0008-0000-0100-00005C88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25214</xdr:colOff>
      <xdr:row>25</xdr:row>
      <xdr:rowOff>5603</xdr:rowOff>
    </xdr:from>
    <xdr:to>
      <xdr:col>22</xdr:col>
      <xdr:colOff>158564</xdr:colOff>
      <xdr:row>46</xdr:row>
      <xdr:rowOff>34178</xdr:rowOff>
    </xdr:to>
    <xdr:graphicFrame macro="">
      <xdr:nvGraphicFramePr>
        <xdr:cNvPr id="491609" name="Chart 2">
          <a:extLst>
            <a:ext uri="{FF2B5EF4-FFF2-40B4-BE49-F238E27FC236}">
              <a16:creationId xmlns:a16="http://schemas.microsoft.com/office/drawing/2014/main" id="{00000000-0008-0000-0200-000059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22411</xdr:colOff>
      <xdr:row>3</xdr:row>
      <xdr:rowOff>11206</xdr:rowOff>
    </xdr:from>
    <xdr:to>
      <xdr:col>22</xdr:col>
      <xdr:colOff>174811</xdr:colOff>
      <xdr:row>20</xdr:row>
      <xdr:rowOff>144556</xdr:rowOff>
    </xdr:to>
    <xdr:graphicFrame macro="">
      <xdr:nvGraphicFramePr>
        <xdr:cNvPr id="491610" name="Chart 3">
          <a:extLst>
            <a:ext uri="{FF2B5EF4-FFF2-40B4-BE49-F238E27FC236}">
              <a16:creationId xmlns:a16="http://schemas.microsoft.com/office/drawing/2014/main" id="{00000000-0008-0000-0200-00005A80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P-4002-F03%20MOS%20Estimates%20Forecast%20Model%20-%20Mar%2023%20to%20May%202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M5">
            <v>3</v>
          </cell>
        </row>
        <row r="6">
          <cell r="M6">
            <v>4</v>
          </cell>
        </row>
        <row r="7">
          <cell r="M7">
            <v>5</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3.2" zeroHeight="1" x14ac:dyDescent="0.25"/>
  <cols>
    <col min="1" max="10" width="9.21875" customWidth="1"/>
    <col min="11" max="16384" width="9.21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opLeftCell="A29" zoomScale="90" zoomScaleNormal="90" workbookViewId="0">
      <selection activeCell="A65" sqref="A65:XFD1048576"/>
    </sheetView>
  </sheetViews>
  <sheetFormatPr defaultColWidth="0" defaultRowHeight="13.2" zeroHeight="1" x14ac:dyDescent="0.25"/>
  <cols>
    <col min="1" max="10" width="9.21875" customWidth="1"/>
    <col min="11" max="16384" width="9.21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2:AE95"/>
  <sheetViews>
    <sheetView topLeftCell="A12" zoomScale="70" zoomScaleNormal="70" workbookViewId="0">
      <selection activeCell="L44" sqref="L44"/>
    </sheetView>
  </sheetViews>
  <sheetFormatPr defaultColWidth="9.21875" defaultRowHeight="11.4" x14ac:dyDescent="0.2"/>
  <cols>
    <col min="1" max="1" width="2.44140625" style="1" customWidth="1"/>
    <col min="2" max="2" width="2.5546875" style="1" customWidth="1"/>
    <col min="3" max="3" width="14.5546875" style="1" customWidth="1"/>
    <col min="4" max="4" width="11" style="1" bestFit="1" customWidth="1"/>
    <col min="5" max="5" width="10.77734375" style="1" bestFit="1" customWidth="1"/>
    <col min="6" max="6" width="12.21875" style="1" bestFit="1" customWidth="1"/>
    <col min="7" max="7" width="15.21875" style="1" bestFit="1" customWidth="1"/>
    <col min="8" max="8" width="12.21875" style="1" bestFit="1" customWidth="1"/>
    <col min="9" max="9" width="4.21875" style="1" customWidth="1"/>
    <col min="10" max="15" width="8.77734375" style="1" customWidth="1"/>
    <col min="16" max="16" width="2.5546875" style="1" customWidth="1"/>
    <col min="17" max="17" width="18.21875" style="1" customWidth="1"/>
    <col min="18" max="22" width="9.21875" style="1"/>
    <col min="23" max="23" width="3.5546875" style="1" customWidth="1"/>
    <col min="24" max="24" width="15.77734375" style="11" bestFit="1" customWidth="1"/>
    <col min="25" max="26" width="6.5546875" style="11" bestFit="1" customWidth="1"/>
    <col min="27" max="27" width="7.77734375" style="11" bestFit="1" customWidth="1"/>
    <col min="28" max="28" width="8" style="11" bestFit="1" customWidth="1"/>
    <col min="29" max="16384" width="9.21875" style="1"/>
  </cols>
  <sheetData>
    <row r="2" spans="2:31" ht="12" x14ac:dyDescent="0.25">
      <c r="C2" s="60" t="s">
        <v>22</v>
      </c>
      <c r="D2" s="60"/>
      <c r="E2" s="60"/>
      <c r="F2" s="60"/>
      <c r="G2" s="60"/>
      <c r="H2" s="60"/>
    </row>
    <row r="3" spans="2:31" ht="29.25" customHeight="1" x14ac:dyDescent="0.25">
      <c r="C3" s="60" t="s">
        <v>0</v>
      </c>
      <c r="D3" s="60"/>
      <c r="E3" s="60"/>
      <c r="F3" s="60"/>
      <c r="G3" s="60"/>
      <c r="H3" s="60"/>
      <c r="I3" s="24"/>
      <c r="J3" s="60" t="s">
        <v>1</v>
      </c>
      <c r="K3" s="60"/>
      <c r="L3" s="60"/>
      <c r="M3" s="60"/>
      <c r="N3" s="60"/>
      <c r="O3" s="60"/>
      <c r="P3" s="24"/>
      <c r="Q3" s="60" t="s">
        <v>2</v>
      </c>
      <c r="R3" s="60"/>
      <c r="S3" s="60"/>
      <c r="T3" s="60"/>
      <c r="U3" s="60"/>
      <c r="V3" s="60"/>
      <c r="W3" s="14"/>
    </row>
    <row r="4" spans="2:31" s="3" customFormat="1" ht="22.8" x14ac:dyDescent="0.2">
      <c r="B4" s="1"/>
      <c r="D4" s="35" t="s">
        <v>3</v>
      </c>
      <c r="E4" s="35" t="s">
        <v>4</v>
      </c>
      <c r="F4" s="35" t="s">
        <v>5</v>
      </c>
      <c r="G4" s="35" t="s">
        <v>6</v>
      </c>
      <c r="H4" s="35" t="s">
        <v>7</v>
      </c>
      <c r="I4" s="1"/>
      <c r="J4" s="27" t="s">
        <v>8</v>
      </c>
      <c r="K4" s="35" t="s">
        <v>3</v>
      </c>
      <c r="L4" s="35" t="s">
        <v>4</v>
      </c>
      <c r="M4" s="35" t="s">
        <v>5</v>
      </c>
      <c r="N4" s="35" t="s">
        <v>6</v>
      </c>
      <c r="O4" s="35" t="s">
        <v>7</v>
      </c>
      <c r="P4" s="1"/>
      <c r="V4" s="1"/>
      <c r="W4" s="1"/>
    </row>
    <row r="5" spans="2:31" ht="13.2" x14ac:dyDescent="0.25">
      <c r="C5" s="37" t="s">
        <v>9</v>
      </c>
      <c r="D5" s="36">
        <f>MAX(0,K5:K35)</f>
        <v>24775</v>
      </c>
      <c r="E5" s="36">
        <f>MAX(0,L5:L35)</f>
        <v>25046.06553</v>
      </c>
      <c r="F5" s="36">
        <f>MAX(0,M5:M35)</f>
        <v>9860</v>
      </c>
      <c r="G5" s="36">
        <f>MAX(0,N5:N35)</f>
        <v>517</v>
      </c>
      <c r="H5" s="36">
        <f>MAX(0,O5:O35)</f>
        <v>11071</v>
      </c>
      <c r="I5" s="1">
        <v>1</v>
      </c>
      <c r="J5" s="38">
        <v>1</v>
      </c>
      <c r="K5" s="15">
        <v>24775</v>
      </c>
      <c r="L5" s="15">
        <v>25046.06553</v>
      </c>
      <c r="M5" s="15">
        <v>9860</v>
      </c>
      <c r="N5" s="15">
        <v>517</v>
      </c>
      <c r="O5" s="30">
        <v>11071</v>
      </c>
      <c r="AC5"/>
      <c r="AD5" s="2"/>
      <c r="AE5" s="4"/>
    </row>
    <row r="6" spans="2:31" ht="13.2" x14ac:dyDescent="0.25">
      <c r="C6" s="37" t="s">
        <v>10</v>
      </c>
      <c r="D6" s="36">
        <f>MAX(0,-MIN(K5:K35))</f>
        <v>29609</v>
      </c>
      <c r="E6" s="36">
        <f>MAX(0,-MIN(L5:L35))</f>
        <v>12251.89092</v>
      </c>
      <c r="F6" s="36">
        <f>MAX(0,-MIN(M5:M35))</f>
        <v>8429</v>
      </c>
      <c r="G6" s="36">
        <f>MAX(0,-MIN(N5:N35))</f>
        <v>7096</v>
      </c>
      <c r="H6" s="36">
        <f>MAX(0,-MIN(O5:O35))</f>
        <v>3685</v>
      </c>
      <c r="I6" s="1">
        <v>2</v>
      </c>
      <c r="J6" s="39">
        <v>1</v>
      </c>
      <c r="K6" s="15">
        <v>6800</v>
      </c>
      <c r="L6" s="15">
        <v>13541.482529999999</v>
      </c>
      <c r="M6" s="15">
        <v>7197</v>
      </c>
      <c r="N6" s="15">
        <v>186</v>
      </c>
      <c r="O6" s="32">
        <v>4403</v>
      </c>
      <c r="AC6"/>
      <c r="AD6" s="2"/>
    </row>
    <row r="7" spans="2:31" ht="13.2" x14ac:dyDescent="0.25">
      <c r="I7" s="1">
        <v>3</v>
      </c>
      <c r="J7" s="39">
        <v>1</v>
      </c>
      <c r="K7" s="15">
        <v>4730</v>
      </c>
      <c r="L7" s="15">
        <v>10769.383610000001</v>
      </c>
      <c r="M7" s="15">
        <v>6037</v>
      </c>
      <c r="N7" s="15">
        <v>142</v>
      </c>
      <c r="O7" s="32">
        <v>3231</v>
      </c>
      <c r="W7" s="2"/>
      <c r="AC7"/>
      <c r="AD7" s="2"/>
    </row>
    <row r="8" spans="2:31" ht="13.2" x14ac:dyDescent="0.25">
      <c r="I8" s="1">
        <v>4</v>
      </c>
      <c r="J8" s="39">
        <v>1</v>
      </c>
      <c r="K8" s="15">
        <v>1403</v>
      </c>
      <c r="L8" s="15">
        <v>9876.3269500000006</v>
      </c>
      <c r="M8" s="15">
        <v>4302</v>
      </c>
      <c r="N8" s="15">
        <v>121</v>
      </c>
      <c r="O8" s="32">
        <v>2829</v>
      </c>
      <c r="W8" s="2"/>
      <c r="AC8"/>
      <c r="AD8" s="2"/>
    </row>
    <row r="9" spans="2:31" ht="13.2" x14ac:dyDescent="0.25">
      <c r="I9" s="1">
        <v>5</v>
      </c>
      <c r="J9" s="39">
        <v>1</v>
      </c>
      <c r="K9" s="15">
        <v>560</v>
      </c>
      <c r="L9" s="15">
        <v>9307.2250700000004</v>
      </c>
      <c r="M9" s="15">
        <v>3605</v>
      </c>
      <c r="N9" s="15">
        <v>114</v>
      </c>
      <c r="O9" s="32">
        <v>2094</v>
      </c>
      <c r="W9" s="2"/>
      <c r="AC9"/>
      <c r="AD9" s="2"/>
    </row>
    <row r="10" spans="2:31" ht="13.2" x14ac:dyDescent="0.25">
      <c r="I10" s="1">
        <v>6</v>
      </c>
      <c r="J10" s="39">
        <v>1</v>
      </c>
      <c r="K10" s="15">
        <v>-133</v>
      </c>
      <c r="L10" s="15">
        <v>9067.0679400000008</v>
      </c>
      <c r="M10" s="15">
        <v>2836</v>
      </c>
      <c r="N10" s="15">
        <v>105</v>
      </c>
      <c r="O10" s="32">
        <v>1965</v>
      </c>
      <c r="W10" s="2"/>
      <c r="AC10"/>
      <c r="AD10" s="2"/>
    </row>
    <row r="11" spans="2:31" ht="12.75" customHeight="1" x14ac:dyDescent="0.25">
      <c r="C11" s="60" t="s">
        <v>11</v>
      </c>
      <c r="D11" s="60"/>
      <c r="E11" s="60"/>
      <c r="F11" s="60"/>
      <c r="G11" s="60"/>
      <c r="H11" s="60"/>
      <c r="I11" s="1">
        <v>7</v>
      </c>
      <c r="J11" s="39">
        <v>1</v>
      </c>
      <c r="K11" s="15">
        <v>-818</v>
      </c>
      <c r="L11" s="15">
        <v>8496.5418300000001</v>
      </c>
      <c r="M11" s="15">
        <v>2460</v>
      </c>
      <c r="N11" s="15">
        <v>96</v>
      </c>
      <c r="O11" s="32">
        <v>1554</v>
      </c>
      <c r="W11" s="2"/>
      <c r="AC11"/>
      <c r="AD11" s="2"/>
    </row>
    <row r="12" spans="2:31" ht="13.2" x14ac:dyDescent="0.25">
      <c r="C12" s="60"/>
      <c r="D12" s="60"/>
      <c r="E12" s="60"/>
      <c r="F12" s="60"/>
      <c r="G12" s="60"/>
      <c r="H12" s="60"/>
      <c r="I12" s="1">
        <v>8</v>
      </c>
      <c r="J12" s="39">
        <v>1</v>
      </c>
      <c r="K12" s="15">
        <v>-1463</v>
      </c>
      <c r="L12" s="15">
        <v>7921.8980000000001</v>
      </c>
      <c r="M12" s="15">
        <v>1911</v>
      </c>
      <c r="N12" s="15">
        <v>74</v>
      </c>
      <c r="O12" s="32">
        <v>1339</v>
      </c>
      <c r="W12" s="2"/>
      <c r="AC12"/>
      <c r="AD12" s="2"/>
    </row>
    <row r="13" spans="2:31" ht="13.2" x14ac:dyDescent="0.25">
      <c r="C13" s="3"/>
      <c r="D13" s="61" t="s">
        <v>12</v>
      </c>
      <c r="E13" s="62"/>
      <c r="F13" s="62"/>
      <c r="G13" s="62"/>
      <c r="H13" s="62"/>
      <c r="I13" s="1">
        <v>9</v>
      </c>
      <c r="J13" s="39">
        <v>1</v>
      </c>
      <c r="K13" s="15">
        <v>-2181</v>
      </c>
      <c r="L13" s="15">
        <v>7400.4974499999998</v>
      </c>
      <c r="M13" s="15">
        <v>1636</v>
      </c>
      <c r="N13" s="15">
        <v>69</v>
      </c>
      <c r="O13" s="32">
        <v>1263</v>
      </c>
      <c r="W13" s="2"/>
      <c r="AC13"/>
      <c r="AD13" s="2"/>
    </row>
    <row r="14" spans="2:31" ht="12.75" customHeight="1" x14ac:dyDescent="0.25">
      <c r="C14" s="16"/>
      <c r="D14" s="46" t="s">
        <v>3</v>
      </c>
      <c r="E14" s="47" t="s">
        <v>4</v>
      </c>
      <c r="F14" s="47" t="s">
        <v>5</v>
      </c>
      <c r="G14" s="47" t="s">
        <v>6</v>
      </c>
      <c r="H14" s="48" t="s">
        <v>7</v>
      </c>
      <c r="I14" s="1">
        <v>10</v>
      </c>
      <c r="J14" s="39">
        <v>1</v>
      </c>
      <c r="K14" s="15">
        <v>-3438</v>
      </c>
      <c r="L14" s="15">
        <v>7064.3447200000001</v>
      </c>
      <c r="M14" s="15">
        <v>1243</v>
      </c>
      <c r="N14" s="15">
        <v>66</v>
      </c>
      <c r="O14" s="32">
        <v>1182</v>
      </c>
      <c r="W14" s="2"/>
      <c r="AC14"/>
      <c r="AD14" s="2"/>
    </row>
    <row r="15" spans="2:31" ht="12.75" customHeight="1" x14ac:dyDescent="0.25">
      <c r="C15" s="53" t="s">
        <v>13</v>
      </c>
      <c r="D15" s="28">
        <f>MAX(0,K5:K35)</f>
        <v>24775</v>
      </c>
      <c r="E15" s="29">
        <f>MAX(0,L5:L35)</f>
        <v>25046.06553</v>
      </c>
      <c r="F15" s="29">
        <f>MAX(0,M5:M35)</f>
        <v>9860</v>
      </c>
      <c r="G15" s="29">
        <f>MAX(0,N5:N35)</f>
        <v>517</v>
      </c>
      <c r="H15" s="30">
        <f>MAX(0,O5:O35)</f>
        <v>11071</v>
      </c>
      <c r="I15" s="1">
        <v>11</v>
      </c>
      <c r="J15" s="39">
        <v>1</v>
      </c>
      <c r="K15" s="15">
        <v>-4035</v>
      </c>
      <c r="L15" s="15">
        <v>6394.1532299999999</v>
      </c>
      <c r="M15" s="15">
        <v>941</v>
      </c>
      <c r="N15" s="15">
        <v>63</v>
      </c>
      <c r="O15" s="32">
        <v>985</v>
      </c>
      <c r="W15" s="6"/>
      <c r="AC15"/>
      <c r="AD15" s="2"/>
    </row>
    <row r="16" spans="2:31" ht="13.2" x14ac:dyDescent="0.25">
      <c r="C16" s="54">
        <v>0.95</v>
      </c>
      <c r="D16" s="31">
        <f>PERCENTILE(K5:K35, 0.95)</f>
        <v>5868.4999999999945</v>
      </c>
      <c r="E16" s="15">
        <f>PERCENTILE(L5:L35, 0.95)</f>
        <v>12294.038015999991</v>
      </c>
      <c r="F16" s="15">
        <f>PERCENTILE(M5:M35, 0.95)</f>
        <v>6674.9999999999964</v>
      </c>
      <c r="G16" s="15">
        <f>PERCENTILE(N5:N35, 0.95)</f>
        <v>166.19999999999987</v>
      </c>
      <c r="H16" s="32">
        <f>PERCENTILE(O5:O35, 0.95)</f>
        <v>3875.5999999999967</v>
      </c>
      <c r="I16" s="1">
        <v>12</v>
      </c>
      <c r="J16" s="39">
        <v>1</v>
      </c>
      <c r="K16" s="15">
        <v>-4697</v>
      </c>
      <c r="L16" s="15">
        <v>6198.82132</v>
      </c>
      <c r="M16" s="15">
        <v>688</v>
      </c>
      <c r="N16" s="15">
        <v>61</v>
      </c>
      <c r="O16" s="32">
        <v>782</v>
      </c>
      <c r="W16" s="6"/>
      <c r="AC16"/>
      <c r="AD16" s="2"/>
    </row>
    <row r="17" spans="3:30" ht="13.2" x14ac:dyDescent="0.25">
      <c r="C17" s="55">
        <v>0.75</v>
      </c>
      <c r="D17" s="31">
        <f>PERCENTILE(K5:K35, 0.75)</f>
        <v>-1642.5</v>
      </c>
      <c r="E17" s="15">
        <f>PERCENTILE(L5:L35, 0.75)</f>
        <v>7791.5478624999996</v>
      </c>
      <c r="F17" s="15">
        <f>PERCENTILE(M5:M35, 0.75)</f>
        <v>1842.25</v>
      </c>
      <c r="G17" s="15">
        <f>PERCENTILE(N5:N35, 0.75)</f>
        <v>72.75</v>
      </c>
      <c r="H17" s="32">
        <f>PERCENTILE(O5:O35, 0.75)</f>
        <v>1320</v>
      </c>
      <c r="I17" s="1">
        <v>13</v>
      </c>
      <c r="J17" s="39">
        <v>1</v>
      </c>
      <c r="K17" s="15">
        <v>-5699</v>
      </c>
      <c r="L17" s="15">
        <v>5987.99964</v>
      </c>
      <c r="M17" s="15">
        <v>424</v>
      </c>
      <c r="N17" s="15">
        <v>58</v>
      </c>
      <c r="O17" s="32">
        <v>519</v>
      </c>
      <c r="W17" s="2"/>
      <c r="AC17"/>
      <c r="AD17" s="2"/>
    </row>
    <row r="18" spans="3:30" ht="13.2" x14ac:dyDescent="0.25">
      <c r="C18" s="55">
        <v>0.5</v>
      </c>
      <c r="D18" s="31">
        <f>PERCENTILE(K5:K35, 0.5)</f>
        <v>-7291.5</v>
      </c>
      <c r="E18" s="15">
        <f t="shared" ref="E18:H18" si="0">PERCENTILE(L5:L35, 0.5)</f>
        <v>4894.0610699999997</v>
      </c>
      <c r="F18" s="15">
        <f t="shared" si="0"/>
        <v>-353</v>
      </c>
      <c r="G18" s="15">
        <f t="shared" si="0"/>
        <v>50</v>
      </c>
      <c r="H18" s="32">
        <f t="shared" si="0"/>
        <v>224.5</v>
      </c>
      <c r="I18" s="1">
        <v>14</v>
      </c>
      <c r="J18" s="39">
        <v>1</v>
      </c>
      <c r="K18" s="15">
        <v>-5992</v>
      </c>
      <c r="L18" s="15">
        <v>5645.4823500000002</v>
      </c>
      <c r="M18" s="15">
        <v>111</v>
      </c>
      <c r="N18" s="15">
        <v>54</v>
      </c>
      <c r="O18" s="32">
        <v>416</v>
      </c>
      <c r="W18" s="2"/>
      <c r="AC18"/>
      <c r="AD18" s="2"/>
    </row>
    <row r="19" spans="3:30" ht="13.2" x14ac:dyDescent="0.25">
      <c r="C19" s="55">
        <v>0.25</v>
      </c>
      <c r="D19" s="31">
        <f>PERCENTILE(K5:K35, 0.25)</f>
        <v>-11818.5</v>
      </c>
      <c r="E19" s="15">
        <f t="shared" ref="E19:H19" si="1">PERCENTILE(L5:L35, 0.25)</f>
        <v>3671.2482749999999</v>
      </c>
      <c r="F19" s="15">
        <f t="shared" si="1"/>
        <v>-2050</v>
      </c>
      <c r="G19" s="15">
        <f t="shared" si="1"/>
        <v>-234</v>
      </c>
      <c r="H19" s="32">
        <f t="shared" si="1"/>
        <v>-627.75</v>
      </c>
      <c r="I19" s="1">
        <v>15</v>
      </c>
      <c r="J19" s="39">
        <v>1</v>
      </c>
      <c r="K19" s="15">
        <v>-7025</v>
      </c>
      <c r="L19" s="15">
        <v>4972.2556699999996</v>
      </c>
      <c r="M19" s="15">
        <v>-178</v>
      </c>
      <c r="N19" s="15">
        <v>51</v>
      </c>
      <c r="O19" s="32">
        <v>299</v>
      </c>
      <c r="P19" s="3"/>
      <c r="W19" s="2"/>
      <c r="AC19"/>
      <c r="AD19" s="2"/>
    </row>
    <row r="20" spans="3:30" ht="13.2" x14ac:dyDescent="0.25">
      <c r="C20" s="54">
        <v>0.05</v>
      </c>
      <c r="D20" s="31">
        <f>PERCENTILE(K5:K35, 0.05)</f>
        <v>-17595</v>
      </c>
      <c r="E20" s="15">
        <f t="shared" ref="E20:H20" si="2">PERCENTILE(L5:L35, 0.05)</f>
        <v>2119.7416285000004</v>
      </c>
      <c r="F20" s="15">
        <f t="shared" si="2"/>
        <v>-4400.1499999999996</v>
      </c>
      <c r="G20" s="15">
        <f t="shared" si="2"/>
        <v>-2813.5499999999997</v>
      </c>
      <c r="H20" s="32">
        <f t="shared" si="2"/>
        <v>-1441</v>
      </c>
      <c r="I20" s="1">
        <v>16</v>
      </c>
      <c r="J20" s="39">
        <v>1</v>
      </c>
      <c r="K20" s="15">
        <v>-7558</v>
      </c>
      <c r="L20" s="15">
        <v>4815.8664699999999</v>
      </c>
      <c r="M20" s="15">
        <v>-528</v>
      </c>
      <c r="N20" s="15">
        <v>49</v>
      </c>
      <c r="O20" s="32">
        <v>150</v>
      </c>
      <c r="P20" s="3"/>
      <c r="W20" s="2"/>
      <c r="AC20"/>
      <c r="AD20" s="2"/>
    </row>
    <row r="21" spans="3:30" ht="13.2" x14ac:dyDescent="0.25">
      <c r="C21" s="59" t="s">
        <v>14</v>
      </c>
      <c r="D21" s="31">
        <f>MIN(0,K5:K35)</f>
        <v>-29609</v>
      </c>
      <c r="E21" s="15">
        <f>MIN(0,L5:L35)</f>
        <v>-12251.89092</v>
      </c>
      <c r="F21" s="15">
        <f>MIN(0,M5:M35)</f>
        <v>-8429</v>
      </c>
      <c r="G21" s="15">
        <f>MIN(0,N5:N35)</f>
        <v>-7096</v>
      </c>
      <c r="H21" s="32">
        <f>MIN(0,O5:O35)</f>
        <v>-3685</v>
      </c>
      <c r="I21" s="1">
        <v>17</v>
      </c>
      <c r="J21" s="39">
        <v>1</v>
      </c>
      <c r="K21" s="15">
        <v>-8022</v>
      </c>
      <c r="L21" s="15">
        <v>4610.45813</v>
      </c>
      <c r="M21" s="15">
        <v>-883</v>
      </c>
      <c r="N21" s="15">
        <v>40</v>
      </c>
      <c r="O21" s="32">
        <v>49</v>
      </c>
      <c r="P21" s="3"/>
      <c r="W21" s="2"/>
      <c r="AC21"/>
      <c r="AD21" s="2"/>
    </row>
    <row r="22" spans="3:30" ht="13.2" x14ac:dyDescent="0.25">
      <c r="C22" s="57" t="s">
        <v>15</v>
      </c>
      <c r="D22" s="28">
        <f>AVERAGE(K5:K35)</f>
        <v>-6481.5</v>
      </c>
      <c r="E22" s="29">
        <f>AVERAGE(L5:L35)</f>
        <v>5821.5214816666676</v>
      </c>
      <c r="F22" s="29">
        <f>AVERAGE(M5:M35)</f>
        <v>69.36666666666666</v>
      </c>
      <c r="G22" s="29">
        <f>AVERAGE(N5:N35)</f>
        <v>-469.66666666666669</v>
      </c>
      <c r="H22" s="30">
        <f>AVERAGE(O5:O35)</f>
        <v>728.7</v>
      </c>
      <c r="I22" s="1">
        <v>18</v>
      </c>
      <c r="J22" s="39">
        <v>1</v>
      </c>
      <c r="K22" s="15">
        <v>-8348</v>
      </c>
      <c r="L22" s="15">
        <v>4293.3795300000002</v>
      </c>
      <c r="M22" s="15">
        <v>-1102</v>
      </c>
      <c r="N22" s="15">
        <v>36</v>
      </c>
      <c r="O22" s="32">
        <v>-67</v>
      </c>
      <c r="P22" s="3"/>
      <c r="W22" s="2"/>
    </row>
    <row r="23" spans="3:30" ht="13.2" x14ac:dyDescent="0.25">
      <c r="C23" s="21" t="s">
        <v>16</v>
      </c>
      <c r="D23" s="31">
        <f>STDEV(K5:K35)</f>
        <v>9552.2321809057303</v>
      </c>
      <c r="E23" s="15">
        <f>STDEV(L5:L35)</f>
        <v>5633.6173643200718</v>
      </c>
      <c r="F23" s="15">
        <f>STDEV(M5:M35)</f>
        <v>3758.0536459378977</v>
      </c>
      <c r="G23" s="15">
        <f>STDEV(N5:N35)</f>
        <v>1469.7817650187421</v>
      </c>
      <c r="H23" s="32">
        <f>STDEV(O5:O35)</f>
        <v>2519.9647253962462</v>
      </c>
      <c r="I23" s="1">
        <v>19</v>
      </c>
      <c r="J23" s="39">
        <v>1</v>
      </c>
      <c r="K23" s="15">
        <v>-8832</v>
      </c>
      <c r="L23" s="15">
        <v>4155.0001000000002</v>
      </c>
      <c r="M23" s="15">
        <v>-1212</v>
      </c>
      <c r="N23" s="15">
        <v>28</v>
      </c>
      <c r="O23" s="32">
        <v>-176</v>
      </c>
      <c r="P23" s="3"/>
      <c r="Q23" s="41"/>
      <c r="R23" s="3"/>
      <c r="S23" s="3"/>
      <c r="T23" s="3"/>
      <c r="U23" s="3"/>
      <c r="W23" s="2"/>
      <c r="X23" s="12"/>
      <c r="Y23" s="12"/>
      <c r="Z23" s="12"/>
      <c r="AA23" s="13"/>
    </row>
    <row r="24" spans="3:30" ht="12.75" customHeight="1" x14ac:dyDescent="0.2">
      <c r="C24" s="22" t="s">
        <v>17</v>
      </c>
      <c r="D24" s="49">
        <f>COUNTIF(K$5:K$35,"&gt;=0")/COUNTA(K$5:K$35)</f>
        <v>0.16666666666666666</v>
      </c>
      <c r="E24" s="42">
        <f t="shared" ref="E24:G24" si="3">COUNTIF(L$5:L$35,"&gt;=0")/COUNTA(L$5:L$35)</f>
        <v>0.96666666666666667</v>
      </c>
      <c r="F24" s="42">
        <f t="shared" si="3"/>
        <v>0.46666666666666667</v>
      </c>
      <c r="G24" s="42">
        <f t="shared" si="3"/>
        <v>0.6333333333333333</v>
      </c>
      <c r="H24" s="43">
        <f>COUNTIF(O$5:O$35,"&gt;=0")/COUNTA(O$5:O$35)</f>
        <v>0.56666666666666665</v>
      </c>
      <c r="I24" s="1">
        <v>20</v>
      </c>
      <c r="J24" s="39">
        <v>1</v>
      </c>
      <c r="K24" s="15">
        <v>-9329</v>
      </c>
      <c r="L24" s="15">
        <v>3930.5676800000001</v>
      </c>
      <c r="M24" s="15">
        <v>-1399</v>
      </c>
      <c r="N24" s="15">
        <v>-9</v>
      </c>
      <c r="O24" s="32">
        <v>-286</v>
      </c>
      <c r="P24" s="3"/>
      <c r="Q24" s="60" t="s">
        <v>18</v>
      </c>
      <c r="R24" s="60"/>
      <c r="S24" s="60"/>
      <c r="T24" s="60"/>
      <c r="U24" s="60"/>
      <c r="V24" s="60"/>
      <c r="W24" s="60"/>
      <c r="X24" s="12"/>
      <c r="Y24" s="12"/>
      <c r="Z24" s="12"/>
      <c r="AA24" s="13"/>
    </row>
    <row r="25" spans="3:30" ht="12.75" customHeight="1" x14ac:dyDescent="0.2">
      <c r="C25" s="23" t="s">
        <v>19</v>
      </c>
      <c r="D25" s="50">
        <f>1-D24</f>
        <v>0.83333333333333337</v>
      </c>
      <c r="E25" s="44">
        <f>1-E24</f>
        <v>3.3333333333333326E-2</v>
      </c>
      <c r="F25" s="44">
        <f>1-F24</f>
        <v>0.53333333333333333</v>
      </c>
      <c r="G25" s="44">
        <f>1-G24</f>
        <v>0.3666666666666667</v>
      </c>
      <c r="H25" s="45">
        <f>1-H24</f>
        <v>0.43333333333333335</v>
      </c>
      <c r="I25" s="1">
        <v>21</v>
      </c>
      <c r="J25" s="39">
        <v>1</v>
      </c>
      <c r="K25" s="15">
        <v>-10105</v>
      </c>
      <c r="L25" s="15">
        <v>3824.4938900000002</v>
      </c>
      <c r="M25" s="15">
        <v>-1567</v>
      </c>
      <c r="N25" s="15">
        <v>-63</v>
      </c>
      <c r="O25" s="32">
        <v>-374</v>
      </c>
      <c r="P25" s="3"/>
      <c r="Q25" s="60"/>
      <c r="R25" s="60"/>
      <c r="S25" s="60"/>
      <c r="T25" s="60"/>
      <c r="U25" s="60"/>
      <c r="V25" s="60"/>
      <c r="W25" s="60"/>
      <c r="X25" s="12"/>
      <c r="Y25" s="12"/>
      <c r="Z25" s="12"/>
      <c r="AA25" s="13"/>
    </row>
    <row r="26" spans="3:30" ht="13.2" x14ac:dyDescent="0.25">
      <c r="C26" s="51" t="s">
        <v>20</v>
      </c>
      <c r="D26" s="52">
        <f>MEDIAN(K5:K35)</f>
        <v>-7291.5</v>
      </c>
      <c r="E26" s="52">
        <f>MEDIAN(L5:L35)</f>
        <v>4894.0610699999997</v>
      </c>
      <c r="F26" s="52">
        <f>MEDIAN(M5:M35)</f>
        <v>-353</v>
      </c>
      <c r="G26" s="52">
        <f>MEDIAN(N5:N35)</f>
        <v>50</v>
      </c>
      <c r="H26" s="52">
        <f>MEDIAN(O5:O35)</f>
        <v>224.5</v>
      </c>
      <c r="I26" s="1">
        <v>22</v>
      </c>
      <c r="J26" s="39">
        <v>1</v>
      </c>
      <c r="K26" s="15">
        <v>-10911</v>
      </c>
      <c r="L26" s="15">
        <v>3711.9994200000001</v>
      </c>
      <c r="M26" s="15">
        <v>-1972</v>
      </c>
      <c r="N26" s="15">
        <v>-207</v>
      </c>
      <c r="O26" s="32">
        <v>-441</v>
      </c>
      <c r="P26" s="3"/>
      <c r="Q26" s="3"/>
      <c r="R26" s="3"/>
      <c r="S26" s="3"/>
      <c r="T26" s="3"/>
      <c r="U26" s="3"/>
      <c r="V26" s="2"/>
      <c r="W26" s="2"/>
      <c r="X26" s="12"/>
      <c r="Y26" s="12"/>
      <c r="Z26" s="12"/>
      <c r="AA26" s="13"/>
    </row>
    <row r="27" spans="3:30" x14ac:dyDescent="0.2">
      <c r="I27" s="1">
        <v>23</v>
      </c>
      <c r="J27" s="39">
        <v>1</v>
      </c>
      <c r="K27" s="15">
        <v>-12121</v>
      </c>
      <c r="L27" s="15">
        <v>3657.6645600000002</v>
      </c>
      <c r="M27" s="15">
        <v>-2076</v>
      </c>
      <c r="N27" s="15">
        <v>-243</v>
      </c>
      <c r="O27" s="32">
        <v>-690</v>
      </c>
      <c r="P27" s="3"/>
      <c r="Q27" s="3"/>
      <c r="R27" s="3"/>
      <c r="S27" s="3"/>
      <c r="T27" s="3"/>
      <c r="U27" s="3"/>
      <c r="V27" s="2"/>
      <c r="W27" s="2"/>
      <c r="X27" s="12"/>
      <c r="Y27" s="12"/>
      <c r="Z27" s="12"/>
      <c r="AA27" s="13"/>
    </row>
    <row r="28" spans="3:30" x14ac:dyDescent="0.2">
      <c r="I28" s="1">
        <v>24</v>
      </c>
      <c r="J28" s="39">
        <v>1</v>
      </c>
      <c r="K28" s="15">
        <v>-12659</v>
      </c>
      <c r="L28" s="15">
        <v>3496.63004</v>
      </c>
      <c r="M28" s="15">
        <v>-2650</v>
      </c>
      <c r="N28" s="15">
        <v>-323</v>
      </c>
      <c r="O28" s="32">
        <v>-784</v>
      </c>
      <c r="P28" s="3"/>
      <c r="X28" s="12"/>
      <c r="Y28" s="12"/>
      <c r="Z28" s="12"/>
      <c r="AA28" s="13"/>
    </row>
    <row r="29" spans="3:30" x14ac:dyDescent="0.2">
      <c r="I29" s="1">
        <v>25</v>
      </c>
      <c r="J29" s="39">
        <v>1</v>
      </c>
      <c r="K29" s="15">
        <v>-13432</v>
      </c>
      <c r="L29" s="15">
        <v>2991.8056799999999</v>
      </c>
      <c r="M29" s="15">
        <v>-3205</v>
      </c>
      <c r="N29" s="15">
        <v>-550</v>
      </c>
      <c r="O29" s="32">
        <v>-889</v>
      </c>
      <c r="P29" s="3"/>
      <c r="Q29" s="3"/>
      <c r="R29" s="3"/>
      <c r="S29" s="3"/>
      <c r="T29" s="3"/>
      <c r="U29" s="3"/>
      <c r="V29" s="2"/>
      <c r="W29" s="2"/>
      <c r="X29" s="12"/>
      <c r="Y29" s="12"/>
      <c r="Z29" s="12"/>
      <c r="AA29" s="13"/>
    </row>
    <row r="30" spans="3:30" x14ac:dyDescent="0.2">
      <c r="I30" s="1">
        <v>26</v>
      </c>
      <c r="J30" s="39">
        <v>1</v>
      </c>
      <c r="K30" s="15">
        <v>-15257</v>
      </c>
      <c r="L30" s="15">
        <v>2778.49163</v>
      </c>
      <c r="M30" s="15">
        <v>-3438</v>
      </c>
      <c r="N30" s="15">
        <v>-724</v>
      </c>
      <c r="O30" s="32">
        <v>-950</v>
      </c>
      <c r="P30" s="3"/>
      <c r="Q30" s="3"/>
      <c r="R30" s="3"/>
      <c r="S30" s="3"/>
      <c r="T30" s="3"/>
      <c r="U30" s="3"/>
      <c r="V30" s="2"/>
      <c r="W30" s="2"/>
      <c r="X30" s="12"/>
      <c r="Y30" s="12"/>
      <c r="Z30" s="12"/>
      <c r="AA30" s="13"/>
    </row>
    <row r="31" spans="3:30" x14ac:dyDescent="0.2">
      <c r="I31" s="1">
        <v>27</v>
      </c>
      <c r="J31" s="39">
        <v>1</v>
      </c>
      <c r="K31" s="15">
        <v>-16045</v>
      </c>
      <c r="L31" s="15">
        <v>2675.9842699999999</v>
      </c>
      <c r="M31" s="15">
        <v>-3774</v>
      </c>
      <c r="N31" s="15">
        <v>-1286</v>
      </c>
      <c r="O31" s="32">
        <v>-1084</v>
      </c>
      <c r="P31" s="3"/>
      <c r="Q31" s="3"/>
      <c r="R31" s="3"/>
      <c r="S31" s="3"/>
      <c r="T31" s="3"/>
      <c r="U31" s="3"/>
      <c r="V31" s="2"/>
      <c r="W31" s="2"/>
      <c r="X31" s="12"/>
      <c r="Y31" s="12"/>
      <c r="Z31" s="12"/>
      <c r="AA31" s="13"/>
    </row>
    <row r="32" spans="3:30" x14ac:dyDescent="0.2">
      <c r="I32" s="1">
        <v>28</v>
      </c>
      <c r="J32" s="39">
        <v>1</v>
      </c>
      <c r="K32" s="15">
        <v>-16572</v>
      </c>
      <c r="L32" s="15">
        <v>2263.6484300000002</v>
      </c>
      <c r="M32" s="15">
        <v>-4162</v>
      </c>
      <c r="N32" s="15">
        <v>-2219</v>
      </c>
      <c r="O32" s="32">
        <v>-1232</v>
      </c>
      <c r="P32" s="3"/>
      <c r="Q32" s="3"/>
      <c r="R32" s="3"/>
      <c r="S32" s="3"/>
      <c r="T32" s="3"/>
      <c r="U32" s="3"/>
      <c r="V32" s="2"/>
      <c r="W32" s="2"/>
      <c r="X32" s="12"/>
      <c r="Y32" s="12"/>
      <c r="Z32" s="12"/>
      <c r="AA32" s="13"/>
    </row>
    <row r="33" spans="9:30" x14ac:dyDescent="0.2">
      <c r="I33" s="1">
        <v>29</v>
      </c>
      <c r="J33" s="39">
        <v>1</v>
      </c>
      <c r="K33" s="15">
        <v>-18432</v>
      </c>
      <c r="L33" s="15">
        <v>2001.9997000000001</v>
      </c>
      <c r="M33" s="15">
        <v>-4595</v>
      </c>
      <c r="N33" s="15">
        <v>-3300</v>
      </c>
      <c r="O33" s="32">
        <v>-1612</v>
      </c>
      <c r="P33" s="3"/>
      <c r="Q33" s="3"/>
      <c r="R33" s="3"/>
      <c r="S33" s="3"/>
      <c r="T33" s="3"/>
      <c r="U33" s="3"/>
      <c r="V33" s="2"/>
      <c r="W33" s="2"/>
      <c r="X33" s="12"/>
      <c r="Y33" s="12"/>
      <c r="Z33" s="12"/>
      <c r="AA33" s="13"/>
    </row>
    <row r="34" spans="9:30" ht="13.2" x14ac:dyDescent="0.25">
      <c r="I34" s="1">
        <v>30</v>
      </c>
      <c r="J34" s="39">
        <v>1</v>
      </c>
      <c r="K34" s="15">
        <v>-29609</v>
      </c>
      <c r="L34" s="15">
        <v>-12251.89092</v>
      </c>
      <c r="M34" s="15">
        <v>-8429</v>
      </c>
      <c r="N34" s="15">
        <v>-7096</v>
      </c>
      <c r="O34" s="32">
        <v>-3685</v>
      </c>
      <c r="P34" s="3"/>
      <c r="Q34" s="3"/>
      <c r="R34" s="3"/>
      <c r="S34" s="3"/>
      <c r="T34" s="3"/>
      <c r="U34" s="3"/>
      <c r="V34" s="2"/>
      <c r="W34" s="2"/>
      <c r="X34" s="12"/>
      <c r="Y34" s="12"/>
      <c r="Z34" s="12"/>
      <c r="AA34" s="13"/>
      <c r="AC34"/>
      <c r="AD34" s="2"/>
    </row>
    <row r="35" spans="9:30" ht="13.2" x14ac:dyDescent="0.25">
      <c r="J35" s="40"/>
      <c r="K35" s="20"/>
      <c r="L35" s="20"/>
      <c r="M35" s="20"/>
      <c r="N35" s="20"/>
      <c r="O35" s="34"/>
      <c r="P35" s="3"/>
      <c r="Q35" s="3"/>
      <c r="R35" s="3"/>
      <c r="S35" s="3"/>
      <c r="T35" s="3"/>
      <c r="U35" s="3"/>
      <c r="V35" s="2"/>
      <c r="W35" s="2"/>
      <c r="X35" s="12"/>
      <c r="Y35" s="12"/>
      <c r="Z35" s="12"/>
      <c r="AA35" s="13"/>
      <c r="AC35"/>
      <c r="AD35" s="2"/>
    </row>
    <row r="36" spans="9:30" ht="13.2" x14ac:dyDescent="0.25">
      <c r="I36" s="5"/>
      <c r="P36" s="5"/>
      <c r="Q36" s="5"/>
      <c r="R36" s="5"/>
      <c r="S36" s="5"/>
      <c r="T36" s="5"/>
      <c r="U36" s="5"/>
      <c r="V36" s="2"/>
      <c r="W36" s="2"/>
      <c r="X36" s="12"/>
      <c r="Y36" s="12"/>
      <c r="Z36" s="12"/>
      <c r="AA36" s="13"/>
      <c r="AC36"/>
      <c r="AD36" s="2"/>
    </row>
    <row r="37" spans="9:30" ht="13.2" x14ac:dyDescent="0.25">
      <c r="I37" s="5"/>
      <c r="P37" s="5"/>
      <c r="Q37" s="5"/>
      <c r="R37" s="5"/>
      <c r="S37" s="5"/>
      <c r="T37" s="5"/>
      <c r="U37" s="5"/>
      <c r="V37" s="2"/>
      <c r="W37" s="2"/>
      <c r="X37" s="12"/>
      <c r="Y37" s="12"/>
      <c r="Z37" s="12"/>
      <c r="AA37" s="13"/>
      <c r="AC37"/>
      <c r="AD37" s="2"/>
    </row>
    <row r="38" spans="9:30" ht="13.2" x14ac:dyDescent="0.25">
      <c r="I38" s="2"/>
      <c r="P38" s="2"/>
      <c r="Q38" s="2"/>
      <c r="R38" s="2"/>
      <c r="S38" s="2"/>
      <c r="T38" s="2"/>
      <c r="U38" s="2"/>
      <c r="V38" s="2"/>
      <c r="W38" s="2"/>
      <c r="X38" s="12"/>
      <c r="Y38" s="12"/>
      <c r="Z38" s="12"/>
      <c r="AA38" s="13"/>
      <c r="AC38"/>
      <c r="AD38" s="2"/>
    </row>
    <row r="39" spans="9:30" ht="13.2" x14ac:dyDescent="0.25">
      <c r="I39" s="7"/>
      <c r="P39" s="7"/>
      <c r="Q39" s="7"/>
      <c r="R39" s="7"/>
      <c r="S39" s="7"/>
      <c r="T39" s="7"/>
      <c r="U39" s="7"/>
      <c r="V39" s="2"/>
      <c r="W39" s="2"/>
      <c r="X39" s="12"/>
      <c r="Y39" s="12"/>
      <c r="Z39" s="12"/>
      <c r="AA39" s="13"/>
      <c r="AC39"/>
      <c r="AD39" s="2"/>
    </row>
    <row r="40" spans="9:30" ht="13.2" x14ac:dyDescent="0.25">
      <c r="I40" s="8"/>
      <c r="P40" s="8"/>
      <c r="Q40" s="8"/>
      <c r="R40" s="8"/>
      <c r="S40" s="8"/>
      <c r="T40" s="8"/>
      <c r="U40" s="8"/>
      <c r="V40" s="2"/>
      <c r="W40" s="2"/>
      <c r="X40" s="12"/>
      <c r="Y40" s="12"/>
      <c r="Z40" s="12"/>
      <c r="AA40" s="13"/>
      <c r="AC40"/>
      <c r="AD40" s="2"/>
    </row>
    <row r="41" spans="9:30" ht="13.2" x14ac:dyDescent="0.25">
      <c r="I41" s="8"/>
      <c r="P41" s="8"/>
      <c r="Q41" s="8"/>
      <c r="R41" s="8"/>
      <c r="S41" s="8"/>
      <c r="T41" s="8"/>
      <c r="U41" s="8"/>
      <c r="V41" s="2"/>
      <c r="W41" s="2"/>
      <c r="X41" s="12"/>
      <c r="Y41" s="12"/>
      <c r="Z41" s="12"/>
      <c r="AA41" s="13"/>
      <c r="AC41"/>
      <c r="AD41" s="2"/>
    </row>
    <row r="42" spans="9:30" ht="13.2" x14ac:dyDescent="0.25">
      <c r="I42" s="8"/>
      <c r="P42" s="8"/>
      <c r="Q42" s="8"/>
      <c r="R42" s="8"/>
      <c r="S42" s="8"/>
      <c r="T42" s="8"/>
      <c r="U42" s="8"/>
      <c r="V42" s="2"/>
      <c r="W42" s="2"/>
      <c r="X42" s="12"/>
      <c r="Y42" s="12"/>
      <c r="Z42" s="12"/>
      <c r="AA42" s="13"/>
      <c r="AC42"/>
      <c r="AD42" s="2"/>
    </row>
    <row r="43" spans="9:30" ht="13.2" x14ac:dyDescent="0.25">
      <c r="I43" s="8"/>
      <c r="P43" s="8"/>
      <c r="Q43" s="8"/>
      <c r="R43" s="8"/>
      <c r="S43" s="8"/>
      <c r="T43" s="8"/>
      <c r="U43" s="8"/>
      <c r="V43" s="2"/>
      <c r="W43" s="2"/>
      <c r="X43" s="12"/>
      <c r="Y43" s="12"/>
      <c r="Z43" s="12"/>
      <c r="AA43" s="13"/>
      <c r="AC43"/>
      <c r="AD43" s="2"/>
    </row>
    <row r="44" spans="9:30" ht="13.2" x14ac:dyDescent="0.25">
      <c r="I44" s="8"/>
      <c r="P44" s="8"/>
      <c r="Q44" s="8"/>
      <c r="R44" s="8"/>
      <c r="S44" s="8"/>
      <c r="T44" s="8"/>
      <c r="U44" s="8"/>
      <c r="V44" s="2"/>
      <c r="W44" s="2"/>
      <c r="X44" s="12"/>
      <c r="Y44" s="12"/>
      <c r="Z44" s="12"/>
      <c r="AA44" s="13"/>
      <c r="AC44"/>
      <c r="AD44" s="2"/>
    </row>
    <row r="45" spans="9:30" ht="13.2" x14ac:dyDescent="0.25">
      <c r="I45" s="8"/>
      <c r="P45" s="8"/>
      <c r="Q45" s="8"/>
      <c r="R45" s="8"/>
      <c r="S45" s="8"/>
      <c r="T45" s="8"/>
      <c r="U45" s="8"/>
      <c r="V45" s="2"/>
      <c r="W45" s="2"/>
      <c r="X45" s="12"/>
      <c r="Y45" s="12"/>
      <c r="Z45" s="12"/>
      <c r="AA45" s="13"/>
      <c r="AC45"/>
      <c r="AD45" s="2"/>
    </row>
    <row r="46" spans="9:30" ht="13.2" x14ac:dyDescent="0.25">
      <c r="I46" s="8"/>
      <c r="P46" s="8"/>
      <c r="Q46" s="8"/>
      <c r="R46" s="8"/>
      <c r="S46" s="8"/>
      <c r="T46" s="8"/>
      <c r="U46" s="8"/>
      <c r="V46" s="2"/>
      <c r="W46" s="2"/>
      <c r="X46" s="12"/>
      <c r="Y46" s="12"/>
      <c r="Z46" s="12"/>
      <c r="AA46" s="13"/>
      <c r="AC46"/>
      <c r="AD46" s="2"/>
    </row>
    <row r="47" spans="9:30" ht="13.2" x14ac:dyDescent="0.25">
      <c r="I47" s="8"/>
      <c r="P47" s="8"/>
      <c r="Q47" s="8"/>
      <c r="R47" s="8"/>
      <c r="S47" s="8"/>
      <c r="T47" s="8"/>
      <c r="U47" s="8"/>
      <c r="V47" s="2"/>
      <c r="W47" s="2"/>
      <c r="X47" s="12"/>
      <c r="Y47" s="12"/>
      <c r="Z47" s="12"/>
      <c r="AA47" s="13"/>
      <c r="AC47"/>
      <c r="AD47" s="2"/>
    </row>
    <row r="48" spans="9:30" ht="13.2" x14ac:dyDescent="0.25">
      <c r="I48" s="8"/>
      <c r="P48" s="8"/>
      <c r="Q48" s="8"/>
      <c r="R48" s="8"/>
      <c r="S48" s="8"/>
      <c r="T48" s="8"/>
      <c r="U48" s="8"/>
      <c r="V48" s="2"/>
      <c r="W48" s="2"/>
      <c r="X48" s="12"/>
      <c r="Y48" s="12"/>
      <c r="Z48" s="12"/>
      <c r="AA48" s="13"/>
      <c r="AC48"/>
      <c r="AD48" s="2"/>
    </row>
    <row r="49" spans="9:30" ht="13.2" x14ac:dyDescent="0.25">
      <c r="I49" s="8"/>
      <c r="P49" s="8"/>
      <c r="Q49" s="8"/>
      <c r="R49" s="8"/>
      <c r="S49" s="8"/>
      <c r="T49" s="8"/>
      <c r="U49" s="8"/>
      <c r="V49" s="2"/>
      <c r="W49" s="2"/>
      <c r="X49" s="12"/>
      <c r="Y49" s="12"/>
      <c r="Z49" s="12"/>
      <c r="AA49" s="13"/>
      <c r="AC49"/>
      <c r="AD49" s="2"/>
    </row>
    <row r="50" spans="9:30" ht="13.2" x14ac:dyDescent="0.25">
      <c r="I50" s="8"/>
      <c r="P50" s="8"/>
      <c r="Q50" s="8"/>
      <c r="R50" s="8"/>
      <c r="S50" s="8"/>
      <c r="T50" s="8"/>
      <c r="U50" s="8"/>
      <c r="V50" s="2"/>
      <c r="W50" s="2"/>
      <c r="X50" s="12"/>
      <c r="Y50" s="12"/>
      <c r="Z50" s="12"/>
      <c r="AA50" s="13"/>
      <c r="AC50"/>
      <c r="AD50" s="2"/>
    </row>
    <row r="51" spans="9:30" ht="13.2" x14ac:dyDescent="0.25">
      <c r="I51" s="8"/>
      <c r="P51" s="8"/>
      <c r="Q51" s="8"/>
      <c r="R51" s="8"/>
      <c r="S51" s="8"/>
      <c r="T51" s="8"/>
      <c r="U51" s="8"/>
      <c r="V51" s="2"/>
      <c r="W51" s="2"/>
      <c r="X51" s="12"/>
      <c r="Y51" s="12"/>
      <c r="Z51" s="12"/>
      <c r="AA51" s="13"/>
      <c r="AC51"/>
      <c r="AD51" s="2"/>
    </row>
    <row r="52" spans="9:30" ht="13.2" x14ac:dyDescent="0.25">
      <c r="I52" s="9"/>
      <c r="P52" s="9"/>
      <c r="Q52" s="8"/>
      <c r="R52" s="8"/>
      <c r="S52" s="8"/>
      <c r="T52" s="8"/>
      <c r="U52" s="8"/>
      <c r="V52" s="2"/>
      <c r="W52" s="2"/>
      <c r="X52" s="12"/>
      <c r="Y52" s="12"/>
      <c r="Z52" s="12"/>
      <c r="AA52" s="13"/>
      <c r="AC52"/>
      <c r="AD52" s="2"/>
    </row>
    <row r="53" spans="9:30" ht="13.2" x14ac:dyDescent="0.25">
      <c r="I53" s="9"/>
      <c r="P53" s="9"/>
      <c r="Q53" s="8"/>
      <c r="R53" s="8"/>
      <c r="S53" s="8"/>
      <c r="T53" s="8"/>
      <c r="U53" s="8"/>
      <c r="V53" s="2"/>
      <c r="W53" s="2"/>
      <c r="X53" s="12"/>
      <c r="Y53" s="12"/>
      <c r="Z53" s="12"/>
      <c r="AA53" s="13"/>
      <c r="AC53"/>
      <c r="AD53" s="2"/>
    </row>
    <row r="54" spans="9:30" ht="13.2" x14ac:dyDescent="0.25">
      <c r="I54" s="9"/>
      <c r="P54" s="9"/>
      <c r="Q54" s="9"/>
      <c r="R54" s="9"/>
      <c r="S54" s="9"/>
      <c r="T54" s="9"/>
      <c r="U54" s="9"/>
      <c r="V54" s="2"/>
      <c r="W54" s="2"/>
      <c r="X54" s="12"/>
      <c r="Y54" s="12"/>
      <c r="Z54" s="12"/>
      <c r="AA54" s="13"/>
      <c r="AC54"/>
      <c r="AD54" s="2"/>
    </row>
    <row r="55" spans="9:30" ht="13.2" x14ac:dyDescent="0.25">
      <c r="I55" s="9"/>
      <c r="P55" s="9"/>
      <c r="Q55" s="9"/>
      <c r="R55" s="9"/>
      <c r="S55" s="9"/>
      <c r="T55" s="9"/>
      <c r="U55" s="9"/>
      <c r="V55" s="2"/>
      <c r="W55" s="2"/>
      <c r="X55" s="12"/>
      <c r="Y55" s="12"/>
      <c r="Z55" s="12"/>
      <c r="AA55" s="13"/>
      <c r="AC55"/>
      <c r="AD55" s="2"/>
    </row>
    <row r="56" spans="9:30" ht="13.2" x14ac:dyDescent="0.25">
      <c r="I56" s="8"/>
      <c r="P56" s="8"/>
      <c r="Q56" s="8"/>
      <c r="R56" s="8"/>
      <c r="S56" s="8"/>
      <c r="T56" s="8"/>
      <c r="U56" s="8"/>
      <c r="V56" s="2"/>
      <c r="W56" s="2"/>
      <c r="X56" s="12"/>
      <c r="Y56" s="12"/>
      <c r="Z56" s="12"/>
      <c r="AA56" s="13"/>
      <c r="AC56"/>
      <c r="AD56" s="2"/>
    </row>
    <row r="57" spans="9:30" ht="13.2" x14ac:dyDescent="0.25">
      <c r="I57" s="8"/>
      <c r="P57" s="8"/>
      <c r="Q57" s="8"/>
      <c r="R57" s="8"/>
      <c r="S57" s="8"/>
      <c r="T57" s="8"/>
      <c r="U57" s="8"/>
      <c r="V57" s="2"/>
      <c r="W57" s="2"/>
      <c r="X57" s="12"/>
      <c r="Y57" s="12"/>
      <c r="Z57" s="12"/>
      <c r="AA57" s="13"/>
      <c r="AC57"/>
      <c r="AD57" s="2"/>
    </row>
    <row r="58" spans="9:30" ht="13.2" x14ac:dyDescent="0.25">
      <c r="I58" s="8"/>
      <c r="P58" s="8"/>
      <c r="Q58" s="8"/>
      <c r="R58" s="8"/>
      <c r="S58" s="8"/>
      <c r="T58" s="8"/>
      <c r="U58" s="8"/>
      <c r="V58" s="2"/>
      <c r="W58" s="2"/>
      <c r="X58" s="12"/>
      <c r="Y58" s="12"/>
      <c r="Z58" s="12"/>
      <c r="AA58" s="13"/>
      <c r="AC58"/>
      <c r="AD58" s="2"/>
    </row>
    <row r="59" spans="9:30" ht="13.2" x14ac:dyDescent="0.25">
      <c r="I59" s="10"/>
      <c r="P59" s="10"/>
      <c r="Q59" s="10"/>
      <c r="R59" s="10"/>
      <c r="S59" s="10"/>
      <c r="T59" s="10"/>
      <c r="U59" s="10"/>
      <c r="V59" s="2"/>
      <c r="W59" s="2"/>
      <c r="X59" s="12"/>
      <c r="Y59" s="12"/>
      <c r="Z59" s="12"/>
      <c r="AA59" s="13"/>
      <c r="AC59"/>
      <c r="AD59" s="2"/>
    </row>
    <row r="60" spans="9:30" ht="13.2" x14ac:dyDescent="0.25">
      <c r="V60" s="2"/>
      <c r="W60" s="2"/>
      <c r="X60" s="12"/>
      <c r="Y60" s="12"/>
      <c r="Z60" s="12"/>
      <c r="AA60" s="13"/>
      <c r="AC60"/>
      <c r="AD60" s="2"/>
    </row>
    <row r="61" spans="9:30" ht="13.2" x14ac:dyDescent="0.25">
      <c r="V61" s="2"/>
      <c r="W61" s="2"/>
      <c r="X61" s="12"/>
      <c r="Y61" s="12"/>
      <c r="Z61" s="12"/>
      <c r="AA61" s="13"/>
      <c r="AC61"/>
      <c r="AD61" s="2"/>
    </row>
    <row r="62" spans="9:30" ht="13.2" x14ac:dyDescent="0.25">
      <c r="V62" s="2"/>
      <c r="W62" s="2"/>
      <c r="X62" s="12"/>
      <c r="Y62" s="12"/>
      <c r="Z62" s="12"/>
      <c r="AA62" s="13"/>
      <c r="AC62"/>
      <c r="AD62" s="2"/>
    </row>
    <row r="63" spans="9:30" ht="13.2" x14ac:dyDescent="0.25">
      <c r="V63" s="2"/>
      <c r="W63" s="2"/>
      <c r="X63" s="12"/>
      <c r="Y63" s="12"/>
      <c r="Z63" s="12"/>
      <c r="AA63" s="13"/>
      <c r="AC63"/>
      <c r="AD63" s="2"/>
    </row>
    <row r="64" spans="9:30" ht="13.2" x14ac:dyDescent="0.25">
      <c r="V64" s="2"/>
      <c r="W64" s="2"/>
      <c r="X64" s="12"/>
      <c r="Y64" s="12"/>
      <c r="Z64" s="12"/>
      <c r="AA64" s="13"/>
      <c r="AC64"/>
      <c r="AD64" s="2"/>
    </row>
    <row r="65" spans="22:30" ht="13.2" x14ac:dyDescent="0.25">
      <c r="V65" s="2"/>
      <c r="W65" s="2"/>
      <c r="X65" s="12"/>
      <c r="Y65" s="12"/>
      <c r="Z65" s="12"/>
      <c r="AA65" s="13"/>
      <c r="AC65"/>
      <c r="AD65" s="2"/>
    </row>
    <row r="66" spans="22:30" ht="13.2" x14ac:dyDescent="0.25">
      <c r="V66" s="2"/>
      <c r="W66" s="2"/>
      <c r="X66" s="12"/>
      <c r="Y66" s="12"/>
      <c r="Z66" s="12"/>
      <c r="AA66" s="13"/>
      <c r="AC66"/>
      <c r="AD66" s="2"/>
    </row>
    <row r="67" spans="22:30" ht="13.2" x14ac:dyDescent="0.25">
      <c r="V67" s="2"/>
      <c r="W67" s="2"/>
      <c r="X67" s="12"/>
      <c r="Y67" s="12"/>
      <c r="Z67" s="12"/>
      <c r="AA67" s="13"/>
      <c r="AC67"/>
      <c r="AD67" s="2"/>
    </row>
    <row r="68" spans="22:30" ht="13.2" x14ac:dyDescent="0.25">
      <c r="V68" s="2"/>
      <c r="W68" s="2"/>
      <c r="X68" s="12"/>
      <c r="Y68" s="12"/>
      <c r="Z68" s="12"/>
      <c r="AA68" s="13"/>
      <c r="AC68"/>
      <c r="AD68" s="2"/>
    </row>
    <row r="69" spans="22:30" ht="13.2" x14ac:dyDescent="0.25">
      <c r="V69" s="2"/>
      <c r="W69" s="2"/>
      <c r="X69" s="12"/>
      <c r="Y69" s="12"/>
      <c r="Z69" s="12"/>
      <c r="AA69" s="13"/>
      <c r="AC69"/>
      <c r="AD69" s="2"/>
    </row>
    <row r="70" spans="22:30" ht="13.2" x14ac:dyDescent="0.25">
      <c r="V70" s="2"/>
      <c r="W70" s="2"/>
      <c r="X70" s="12"/>
      <c r="Y70" s="12"/>
      <c r="Z70" s="12"/>
      <c r="AA70" s="13"/>
      <c r="AC70"/>
      <c r="AD70" s="2"/>
    </row>
    <row r="71" spans="22:30" ht="13.2" x14ac:dyDescent="0.25">
      <c r="V71" s="2"/>
      <c r="W71" s="2"/>
      <c r="X71" s="12"/>
      <c r="Y71" s="12"/>
      <c r="Z71" s="12"/>
      <c r="AA71" s="13"/>
      <c r="AC71"/>
      <c r="AD71" s="2"/>
    </row>
    <row r="72" spans="22:30" ht="13.2" x14ac:dyDescent="0.25">
      <c r="V72" s="2"/>
      <c r="W72" s="2"/>
      <c r="X72" s="12"/>
      <c r="Y72" s="12"/>
      <c r="Z72" s="12"/>
      <c r="AA72" s="13"/>
      <c r="AC72"/>
      <c r="AD72" s="2"/>
    </row>
    <row r="73" spans="22:30" ht="13.2" x14ac:dyDescent="0.25">
      <c r="V73" s="2"/>
      <c r="W73" s="2"/>
      <c r="X73" s="12"/>
      <c r="Y73" s="12"/>
      <c r="Z73" s="12"/>
      <c r="AA73" s="13"/>
      <c r="AC73"/>
      <c r="AD73" s="2"/>
    </row>
    <row r="74" spans="22:30" ht="13.2" x14ac:dyDescent="0.25">
      <c r="V74" s="2"/>
      <c r="W74" s="2"/>
      <c r="X74" s="12"/>
      <c r="Y74" s="12"/>
      <c r="Z74" s="12"/>
      <c r="AA74" s="13"/>
      <c r="AC74"/>
      <c r="AD74" s="2"/>
    </row>
    <row r="75" spans="22:30" ht="13.2" x14ac:dyDescent="0.25">
      <c r="V75" s="2"/>
      <c r="W75" s="2"/>
      <c r="X75" s="12"/>
      <c r="Y75" s="12"/>
      <c r="Z75" s="12"/>
      <c r="AA75" s="13"/>
      <c r="AC75"/>
      <c r="AD75" s="2"/>
    </row>
    <row r="76" spans="22:30" ht="13.2" x14ac:dyDescent="0.25">
      <c r="V76" s="2"/>
      <c r="W76" s="2"/>
      <c r="X76" s="12"/>
      <c r="Y76" s="12"/>
      <c r="Z76" s="12"/>
      <c r="AA76" s="13"/>
      <c r="AC76"/>
      <c r="AD76" s="2"/>
    </row>
    <row r="77" spans="22:30" ht="13.2" x14ac:dyDescent="0.25">
      <c r="V77" s="2"/>
      <c r="W77" s="2"/>
      <c r="X77" s="12"/>
      <c r="Y77" s="12"/>
      <c r="Z77" s="12"/>
      <c r="AA77" s="13"/>
      <c r="AC77"/>
      <c r="AD77" s="2"/>
    </row>
    <row r="78" spans="22:30" ht="13.2" x14ac:dyDescent="0.25">
      <c r="V78" s="2"/>
      <c r="W78" s="2"/>
      <c r="X78" s="12"/>
      <c r="Y78" s="12"/>
      <c r="Z78" s="12"/>
      <c r="AA78" s="13"/>
      <c r="AC78"/>
      <c r="AD78" s="2"/>
    </row>
    <row r="79" spans="22:30" ht="13.2" x14ac:dyDescent="0.25">
      <c r="V79" s="2"/>
      <c r="W79" s="2"/>
      <c r="X79" s="12"/>
      <c r="Y79" s="12"/>
      <c r="Z79" s="12"/>
      <c r="AA79" s="13"/>
      <c r="AC79"/>
      <c r="AD79" s="2"/>
    </row>
    <row r="80" spans="22:30" ht="13.2" x14ac:dyDescent="0.25">
      <c r="V80" s="2"/>
      <c r="W80" s="2"/>
      <c r="X80" s="12"/>
      <c r="Y80" s="12"/>
      <c r="Z80" s="12"/>
      <c r="AA80" s="13"/>
      <c r="AC80"/>
      <c r="AD80" s="2"/>
    </row>
    <row r="81" spans="9:30" ht="13.2" x14ac:dyDescent="0.25">
      <c r="V81" s="2"/>
      <c r="W81" s="2"/>
      <c r="X81" s="12"/>
      <c r="Y81" s="12"/>
      <c r="Z81" s="12"/>
      <c r="AA81" s="13"/>
      <c r="AC81"/>
      <c r="AD81" s="2"/>
    </row>
    <row r="82" spans="9:30" ht="13.2" x14ac:dyDescent="0.25">
      <c r="V82" s="2"/>
      <c r="W82" s="2"/>
      <c r="X82" s="12"/>
      <c r="Y82" s="12"/>
      <c r="Z82" s="12"/>
      <c r="AA82" s="13"/>
      <c r="AC82"/>
      <c r="AD82" s="2"/>
    </row>
    <row r="83" spans="9:30" ht="13.2" x14ac:dyDescent="0.25">
      <c r="V83" s="2"/>
      <c r="W83" s="2"/>
      <c r="X83" s="12"/>
      <c r="Y83" s="12"/>
      <c r="Z83" s="12"/>
      <c r="AA83" s="13"/>
      <c r="AC83"/>
      <c r="AD83" s="2"/>
    </row>
    <row r="84" spans="9:30" ht="13.2" x14ac:dyDescent="0.25">
      <c r="V84" s="2"/>
      <c r="W84" s="2"/>
      <c r="X84" s="12"/>
      <c r="Y84" s="12"/>
      <c r="Z84" s="12"/>
      <c r="AA84" s="13"/>
      <c r="AC84"/>
      <c r="AD84" s="2"/>
    </row>
    <row r="85" spans="9:30" ht="13.2" x14ac:dyDescent="0.25">
      <c r="V85" s="2"/>
      <c r="W85" s="2"/>
      <c r="X85" s="12"/>
      <c r="Y85" s="12"/>
      <c r="Z85" s="12"/>
      <c r="AA85" s="13"/>
      <c r="AC85"/>
      <c r="AD85" s="2"/>
    </row>
    <row r="86" spans="9:30" ht="13.2" x14ac:dyDescent="0.25">
      <c r="V86" s="2"/>
      <c r="W86" s="2"/>
      <c r="X86" s="12"/>
      <c r="Y86" s="12"/>
      <c r="Z86" s="12"/>
      <c r="AA86" s="13"/>
      <c r="AC86"/>
      <c r="AD86" s="2"/>
    </row>
    <row r="87" spans="9:30" ht="13.2" x14ac:dyDescent="0.25">
      <c r="V87" s="2"/>
      <c r="W87" s="2"/>
      <c r="X87" s="12"/>
      <c r="Y87" s="12"/>
      <c r="Z87" s="12"/>
      <c r="AA87" s="13"/>
      <c r="AC87"/>
      <c r="AD87" s="2"/>
    </row>
    <row r="88" spans="9:30" ht="13.2" x14ac:dyDescent="0.25">
      <c r="V88" s="2"/>
      <c r="W88" s="2"/>
      <c r="X88" s="12"/>
      <c r="Y88" s="12"/>
      <c r="Z88" s="12"/>
      <c r="AA88" s="13"/>
      <c r="AC88"/>
      <c r="AD88" s="2"/>
    </row>
    <row r="89" spans="9:30" ht="13.2" x14ac:dyDescent="0.25">
      <c r="V89" s="2"/>
      <c r="W89" s="2"/>
      <c r="X89" s="12"/>
      <c r="Y89" s="12"/>
      <c r="Z89" s="12"/>
      <c r="AA89" s="13"/>
      <c r="AC89"/>
      <c r="AD89" s="2"/>
    </row>
    <row r="90" spans="9:30" ht="13.2" x14ac:dyDescent="0.25">
      <c r="V90" s="2"/>
      <c r="W90" s="2"/>
      <c r="X90" s="12"/>
      <c r="Y90" s="12"/>
      <c r="Z90" s="12"/>
      <c r="AA90" s="13"/>
      <c r="AC90"/>
      <c r="AD90" s="2"/>
    </row>
    <row r="91" spans="9:30" ht="13.2" x14ac:dyDescent="0.25">
      <c r="V91" s="2"/>
      <c r="W91" s="2"/>
      <c r="X91" s="12"/>
      <c r="Y91" s="12"/>
      <c r="Z91" s="12"/>
      <c r="AA91" s="13"/>
      <c r="AC91"/>
      <c r="AD91" s="2"/>
    </row>
    <row r="92" spans="9:30" ht="13.2" x14ac:dyDescent="0.25">
      <c r="V92" s="2"/>
      <c r="W92" s="2"/>
      <c r="X92" s="12"/>
      <c r="Y92" s="12"/>
      <c r="Z92" s="12"/>
      <c r="AA92" s="13"/>
      <c r="AC92"/>
      <c r="AD92" s="2"/>
    </row>
    <row r="93" spans="9:30" ht="13.2" x14ac:dyDescent="0.25">
      <c r="I93" s="2"/>
      <c r="P93" s="2"/>
      <c r="Q93" s="2"/>
      <c r="R93" s="2"/>
      <c r="S93" s="2"/>
      <c r="T93" s="2"/>
      <c r="U93" s="2"/>
      <c r="V93" s="2"/>
      <c r="W93" s="2"/>
      <c r="X93" s="12"/>
      <c r="Y93" s="12"/>
      <c r="Z93" s="12"/>
      <c r="AA93" s="13"/>
      <c r="AC93"/>
      <c r="AD93" s="2"/>
    </row>
    <row r="94" spans="9:30" ht="13.2" x14ac:dyDescent="0.25">
      <c r="I94" s="2"/>
      <c r="P94" s="2"/>
      <c r="Q94" s="2"/>
      <c r="R94" s="2"/>
      <c r="S94" s="2"/>
      <c r="T94" s="2"/>
      <c r="U94" s="2"/>
      <c r="V94" s="2"/>
      <c r="W94" s="2"/>
      <c r="X94" s="12"/>
      <c r="Y94" s="12"/>
      <c r="Z94" s="12"/>
      <c r="AA94" s="13"/>
      <c r="AC94"/>
      <c r="AD94" s="2"/>
    </row>
    <row r="95" spans="9:30" x14ac:dyDescent="0.2">
      <c r="V95" s="2"/>
      <c r="W95" s="2"/>
      <c r="X95" s="12"/>
      <c r="Y95" s="12"/>
      <c r="Z95" s="12"/>
      <c r="AA95" s="13"/>
    </row>
  </sheetData>
  <mergeCells count="7">
    <mergeCell ref="C2:H2"/>
    <mergeCell ref="Q24:W25"/>
    <mergeCell ref="J3:O3"/>
    <mergeCell ref="Q3:V3"/>
    <mergeCell ref="D13:H13"/>
    <mergeCell ref="C11:H12"/>
    <mergeCell ref="C3:H3"/>
  </mergeCells>
  <phoneticPr fontId="3" type="noConversion"/>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B2:AE95"/>
  <sheetViews>
    <sheetView topLeftCell="A3" zoomScale="85" zoomScaleNormal="85" workbookViewId="0">
      <selection activeCell="D5" sqref="D5:H6"/>
    </sheetView>
  </sheetViews>
  <sheetFormatPr defaultColWidth="9.21875" defaultRowHeight="11.4" x14ac:dyDescent="0.2"/>
  <cols>
    <col min="1" max="1" width="2.44140625" style="1" customWidth="1"/>
    <col min="2" max="2" width="2.5546875" style="1" customWidth="1"/>
    <col min="3" max="3" width="14.5546875" style="1" customWidth="1"/>
    <col min="4" max="4" width="10" style="1" bestFit="1" customWidth="1"/>
    <col min="5" max="5" width="10.77734375" style="1" bestFit="1" customWidth="1"/>
    <col min="6" max="6" width="10" style="1" bestFit="1" customWidth="1"/>
    <col min="7" max="8" width="10" style="1" customWidth="1"/>
    <col min="9" max="9" width="4.21875" style="1" customWidth="1"/>
    <col min="10" max="15" width="8.77734375" style="1" customWidth="1"/>
    <col min="16" max="16" width="2.5546875" style="1" customWidth="1"/>
    <col min="17" max="17" width="18.21875" style="1" customWidth="1"/>
    <col min="18" max="22" width="9.21875" style="1"/>
    <col min="23" max="23" width="3.5546875" style="1" customWidth="1"/>
    <col min="24" max="24" width="15.77734375" style="11" bestFit="1" customWidth="1"/>
    <col min="25" max="26" width="6.5546875" style="11" bestFit="1" customWidth="1"/>
    <col min="27" max="27" width="7.77734375" style="11" bestFit="1" customWidth="1"/>
    <col min="28" max="28" width="8" style="11" bestFit="1" customWidth="1"/>
    <col min="29" max="16384" width="9.21875" style="1"/>
  </cols>
  <sheetData>
    <row r="2" spans="2:31" ht="12" x14ac:dyDescent="0.25">
      <c r="C2" s="60" t="s">
        <v>23</v>
      </c>
      <c r="D2" s="60"/>
      <c r="E2" s="60"/>
      <c r="F2" s="60"/>
      <c r="G2" s="60"/>
      <c r="H2" s="60"/>
    </row>
    <row r="3" spans="2:31" ht="29.25" customHeight="1" x14ac:dyDescent="0.25">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
      <c r="B4" s="1"/>
      <c r="D4" s="35" t="s">
        <v>3</v>
      </c>
      <c r="E4" s="35" t="s">
        <v>4</v>
      </c>
      <c r="F4" s="35" t="s">
        <v>5</v>
      </c>
      <c r="G4" s="35" t="s">
        <v>6</v>
      </c>
      <c r="H4" s="35" t="s">
        <v>7</v>
      </c>
      <c r="I4" s="1"/>
      <c r="J4" s="27" t="s">
        <v>8</v>
      </c>
      <c r="K4" s="35" t="s">
        <v>3</v>
      </c>
      <c r="L4" s="35" t="s">
        <v>4</v>
      </c>
      <c r="M4" s="35" t="s">
        <v>5</v>
      </c>
      <c r="N4" s="35" t="s">
        <v>6</v>
      </c>
      <c r="O4" s="35" t="s">
        <v>7</v>
      </c>
      <c r="P4" s="1"/>
      <c r="V4" s="1"/>
      <c r="W4" s="1"/>
    </row>
    <row r="5" spans="2:31" ht="13.2" x14ac:dyDescent="0.25">
      <c r="C5" s="37" t="s">
        <v>9</v>
      </c>
      <c r="D5" s="36">
        <f>MAX(0,K5:K35)</f>
        <v>15628</v>
      </c>
      <c r="E5" s="36">
        <f t="shared" ref="E5:H5" si="0">MAX(0,L5:L35)</f>
        <v>16785.012869999999</v>
      </c>
      <c r="F5" s="36">
        <f t="shared" si="0"/>
        <v>10597</v>
      </c>
      <c r="G5" s="36">
        <f t="shared" si="0"/>
        <v>534</v>
      </c>
      <c r="H5" s="36">
        <f t="shared" si="0"/>
        <v>5935</v>
      </c>
      <c r="I5" s="1">
        <v>1</v>
      </c>
      <c r="J5" s="38">
        <v>1</v>
      </c>
      <c r="K5" s="31">
        <v>15628</v>
      </c>
      <c r="L5" s="29">
        <v>16785.012869999999</v>
      </c>
      <c r="M5" s="29">
        <v>10597</v>
      </c>
      <c r="N5" s="29">
        <v>534</v>
      </c>
      <c r="O5" s="30">
        <v>5935</v>
      </c>
      <c r="AC5"/>
      <c r="AD5" s="2"/>
      <c r="AE5" s="4"/>
    </row>
    <row r="6" spans="2:31" ht="13.2" x14ac:dyDescent="0.25">
      <c r="C6" s="37" t="s">
        <v>10</v>
      </c>
      <c r="D6" s="36">
        <f>MAX(0,-MIN(K5:K35))</f>
        <v>24710</v>
      </c>
      <c r="E6" s="36">
        <f>MAX(0,-MIN(L5:L35))</f>
        <v>17502.477739999998</v>
      </c>
      <c r="F6" s="36">
        <f>MAX(0,-MIN(M5:M35))</f>
        <v>7993</v>
      </c>
      <c r="G6" s="36">
        <f>MAX(0,-MIN(N5:N35))</f>
        <v>7761</v>
      </c>
      <c r="H6" s="36">
        <f>MAX(0,-MIN(O5:O35))</f>
        <v>4634</v>
      </c>
      <c r="I6" s="1">
        <v>2</v>
      </c>
      <c r="J6" s="39">
        <v>1</v>
      </c>
      <c r="K6" s="31">
        <v>8397</v>
      </c>
      <c r="L6" s="15">
        <v>14327.292729999999</v>
      </c>
      <c r="M6" s="15">
        <v>5213</v>
      </c>
      <c r="N6" s="15">
        <v>258</v>
      </c>
      <c r="O6" s="32">
        <v>4669</v>
      </c>
      <c r="AC6"/>
      <c r="AD6" s="2"/>
    </row>
    <row r="7" spans="2:31" ht="13.2" x14ac:dyDescent="0.25">
      <c r="I7" s="1">
        <v>3</v>
      </c>
      <c r="J7" s="39">
        <v>1</v>
      </c>
      <c r="K7" s="31">
        <v>6161</v>
      </c>
      <c r="L7" s="15">
        <v>12224.06515</v>
      </c>
      <c r="M7" s="15">
        <v>3860</v>
      </c>
      <c r="N7" s="15">
        <v>150</v>
      </c>
      <c r="O7" s="32">
        <v>3432</v>
      </c>
      <c r="W7" s="2"/>
      <c r="AC7"/>
      <c r="AD7" s="2"/>
    </row>
    <row r="8" spans="2:31" ht="13.2" x14ac:dyDescent="0.25">
      <c r="I8" s="1">
        <v>4</v>
      </c>
      <c r="J8" s="39">
        <v>1</v>
      </c>
      <c r="K8" s="31">
        <v>5271</v>
      </c>
      <c r="L8" s="15">
        <v>9098.2932400000009</v>
      </c>
      <c r="M8" s="15">
        <v>3194</v>
      </c>
      <c r="N8" s="15">
        <v>129</v>
      </c>
      <c r="O8" s="32">
        <v>2612</v>
      </c>
      <c r="W8" s="2"/>
      <c r="AC8"/>
      <c r="AD8" s="2"/>
    </row>
    <row r="9" spans="2:31" ht="13.2" x14ac:dyDescent="0.25">
      <c r="I9" s="1">
        <v>5</v>
      </c>
      <c r="J9" s="39">
        <v>1</v>
      </c>
      <c r="K9" s="31">
        <v>3778</v>
      </c>
      <c r="L9" s="15">
        <v>8525.7615800000003</v>
      </c>
      <c r="M9" s="15">
        <v>2890</v>
      </c>
      <c r="N9" s="15">
        <v>115</v>
      </c>
      <c r="O9" s="32">
        <v>1919</v>
      </c>
      <c r="W9" s="2"/>
      <c r="AC9"/>
      <c r="AD9" s="2"/>
    </row>
    <row r="10" spans="2:31" ht="13.2" x14ac:dyDescent="0.25">
      <c r="I10" s="1">
        <v>6</v>
      </c>
      <c r="J10" s="39">
        <v>1</v>
      </c>
      <c r="K10" s="31">
        <v>2101</v>
      </c>
      <c r="L10" s="15">
        <v>8066.1630699999996</v>
      </c>
      <c r="M10" s="15">
        <v>2526</v>
      </c>
      <c r="N10" s="15">
        <v>98</v>
      </c>
      <c r="O10" s="32">
        <v>1659</v>
      </c>
      <c r="W10" s="2"/>
      <c r="AC10"/>
      <c r="AD10" s="2"/>
    </row>
    <row r="11" spans="2:31" ht="12.75" customHeight="1" x14ac:dyDescent="0.25">
      <c r="C11" s="60" t="s">
        <v>11</v>
      </c>
      <c r="D11" s="60"/>
      <c r="E11" s="60"/>
      <c r="F11" s="60"/>
      <c r="G11" s="60"/>
      <c r="H11" s="60"/>
      <c r="I11" s="1">
        <v>7</v>
      </c>
      <c r="J11" s="39">
        <v>1</v>
      </c>
      <c r="K11" s="31">
        <v>1613</v>
      </c>
      <c r="L11" s="15">
        <v>7521.8445899999997</v>
      </c>
      <c r="M11" s="15">
        <v>2027</v>
      </c>
      <c r="N11" s="15">
        <v>83</v>
      </c>
      <c r="O11" s="32">
        <v>1510</v>
      </c>
      <c r="W11" s="2"/>
      <c r="AC11"/>
      <c r="AD11" s="2"/>
    </row>
    <row r="12" spans="2:31" ht="12.75" customHeight="1" x14ac:dyDescent="0.25">
      <c r="C12" s="60"/>
      <c r="D12" s="60"/>
      <c r="E12" s="60"/>
      <c r="F12" s="60"/>
      <c r="G12" s="60"/>
      <c r="H12" s="60"/>
      <c r="I12" s="1">
        <v>8</v>
      </c>
      <c r="J12" s="39">
        <v>1</v>
      </c>
      <c r="K12" s="31">
        <v>765</v>
      </c>
      <c r="L12" s="15">
        <v>7139.5411700000004</v>
      </c>
      <c r="M12" s="15">
        <v>1716</v>
      </c>
      <c r="N12" s="15">
        <v>75</v>
      </c>
      <c r="O12" s="32">
        <v>1368</v>
      </c>
      <c r="W12" s="2"/>
      <c r="AC12"/>
      <c r="AD12" s="2"/>
    </row>
    <row r="13" spans="2:31" ht="13.2" x14ac:dyDescent="0.25">
      <c r="C13" s="3"/>
      <c r="D13" s="61" t="s">
        <v>12</v>
      </c>
      <c r="E13" s="62"/>
      <c r="F13" s="62"/>
      <c r="G13" s="62"/>
      <c r="H13" s="62"/>
      <c r="I13" s="1">
        <v>9</v>
      </c>
      <c r="J13" s="39">
        <v>1</v>
      </c>
      <c r="K13" s="31">
        <v>234</v>
      </c>
      <c r="L13" s="15">
        <v>6704.7866299999996</v>
      </c>
      <c r="M13" s="15">
        <v>1121</v>
      </c>
      <c r="N13" s="15">
        <v>73</v>
      </c>
      <c r="O13" s="32">
        <v>1218</v>
      </c>
      <c r="W13" s="2"/>
      <c r="AC13"/>
      <c r="AD13" s="2"/>
    </row>
    <row r="14" spans="2:31" ht="12.75" customHeight="1" x14ac:dyDescent="0.25">
      <c r="C14" s="16"/>
      <c r="D14" s="46" t="s">
        <v>3</v>
      </c>
      <c r="E14" s="47" t="s">
        <v>4</v>
      </c>
      <c r="F14" s="47" t="s">
        <v>5</v>
      </c>
      <c r="G14" s="47" t="s">
        <v>6</v>
      </c>
      <c r="H14" s="48" t="s">
        <v>7</v>
      </c>
      <c r="I14" s="1">
        <v>10</v>
      </c>
      <c r="J14" s="39">
        <v>1</v>
      </c>
      <c r="K14" s="31">
        <v>-315</v>
      </c>
      <c r="L14" s="15">
        <v>6360.4504200000001</v>
      </c>
      <c r="M14" s="15">
        <v>813</v>
      </c>
      <c r="N14" s="15">
        <v>67</v>
      </c>
      <c r="O14" s="32">
        <v>959</v>
      </c>
      <c r="W14" s="2"/>
      <c r="AC14"/>
      <c r="AD14" s="2"/>
    </row>
    <row r="15" spans="2:31" ht="12.75" customHeight="1" x14ac:dyDescent="0.25">
      <c r="C15" s="53" t="s">
        <v>13</v>
      </c>
      <c r="D15" s="28">
        <f>MAX(K5:K35)</f>
        <v>15628</v>
      </c>
      <c r="E15" s="29">
        <f t="shared" ref="E15:H15" si="1">MAX(L5:L35)</f>
        <v>16785.012869999999</v>
      </c>
      <c r="F15" s="29">
        <f t="shared" si="1"/>
        <v>10597</v>
      </c>
      <c r="G15" s="29">
        <f t="shared" si="1"/>
        <v>534</v>
      </c>
      <c r="H15" s="30">
        <f t="shared" si="1"/>
        <v>5935</v>
      </c>
      <c r="I15" s="1">
        <v>11</v>
      </c>
      <c r="J15" s="39">
        <v>1</v>
      </c>
      <c r="K15" s="31">
        <v>-1442</v>
      </c>
      <c r="L15" s="15">
        <v>5994.5012699999997</v>
      </c>
      <c r="M15" s="15">
        <v>660</v>
      </c>
      <c r="N15" s="15">
        <v>62</v>
      </c>
      <c r="O15" s="32">
        <v>878</v>
      </c>
      <c r="W15" s="6"/>
      <c r="AC15"/>
      <c r="AD15" s="2"/>
    </row>
    <row r="16" spans="2:31" ht="13.2" x14ac:dyDescent="0.25">
      <c r="C16" s="54">
        <v>0.95</v>
      </c>
      <c r="D16" s="31">
        <f>PERCENTILE(K5:K35, 0.95)</f>
        <v>7279</v>
      </c>
      <c r="E16" s="15">
        <f t="shared" ref="E16:H16" si="2">PERCENTILE(L5:L35, 0.95)</f>
        <v>13275.67894</v>
      </c>
      <c r="F16" s="15">
        <f t="shared" si="2"/>
        <v>4536.5</v>
      </c>
      <c r="G16" s="15">
        <f t="shared" si="2"/>
        <v>204</v>
      </c>
      <c r="H16" s="32">
        <f t="shared" si="2"/>
        <v>4050.5</v>
      </c>
      <c r="I16" s="1">
        <v>12</v>
      </c>
      <c r="J16" s="39">
        <v>1</v>
      </c>
      <c r="K16" s="31">
        <v>-1851</v>
      </c>
      <c r="L16" s="15">
        <v>5571.0075699999998</v>
      </c>
      <c r="M16" s="15">
        <v>510</v>
      </c>
      <c r="N16" s="15">
        <v>56</v>
      </c>
      <c r="O16" s="32">
        <v>772</v>
      </c>
      <c r="W16" s="6"/>
      <c r="AC16"/>
      <c r="AD16" s="2"/>
    </row>
    <row r="17" spans="3:30" ht="13.2" x14ac:dyDescent="0.25">
      <c r="C17" s="55">
        <v>0.75</v>
      </c>
      <c r="D17" s="31">
        <f>PERCENTILE(K5:K35, 0.75)</f>
        <v>499.5</v>
      </c>
      <c r="E17" s="15">
        <f t="shared" ref="E17:H17" si="3">PERCENTILE(L5:L35, 0.75)</f>
        <v>6922.1638999999996</v>
      </c>
      <c r="F17" s="15">
        <f t="shared" si="3"/>
        <v>1418.5</v>
      </c>
      <c r="G17" s="15">
        <f t="shared" si="3"/>
        <v>74</v>
      </c>
      <c r="H17" s="32">
        <f t="shared" si="3"/>
        <v>1293</v>
      </c>
      <c r="I17" s="1">
        <v>13</v>
      </c>
      <c r="J17" s="39">
        <v>1</v>
      </c>
      <c r="K17" s="31">
        <v>-2466</v>
      </c>
      <c r="L17" s="15">
        <v>5321.5746499999996</v>
      </c>
      <c r="M17" s="15">
        <v>341</v>
      </c>
      <c r="N17" s="15">
        <v>52</v>
      </c>
      <c r="O17" s="32">
        <v>666</v>
      </c>
      <c r="W17" s="2"/>
      <c r="AC17"/>
      <c r="AD17" s="2"/>
    </row>
    <row r="18" spans="3:30" ht="13.2" x14ac:dyDescent="0.25">
      <c r="C18" s="55">
        <v>0.5</v>
      </c>
      <c r="D18" s="31">
        <f>PERCENTILE(K5:K35, 0.5)</f>
        <v>-4345</v>
      </c>
      <c r="E18" s="15">
        <f t="shared" ref="E18:H18" si="4">PERCENTILE(L5:L35, 0.5)</f>
        <v>4100.1535299999996</v>
      </c>
      <c r="F18" s="15">
        <f t="shared" si="4"/>
        <v>-215</v>
      </c>
      <c r="G18" s="15">
        <f t="shared" si="4"/>
        <v>24</v>
      </c>
      <c r="H18" s="32">
        <f t="shared" si="4"/>
        <v>249</v>
      </c>
      <c r="I18" s="1">
        <v>14</v>
      </c>
      <c r="J18" s="39">
        <v>1</v>
      </c>
      <c r="K18" s="31">
        <v>-3144</v>
      </c>
      <c r="L18" s="15">
        <v>4612.99982</v>
      </c>
      <c r="M18" s="15">
        <v>-17</v>
      </c>
      <c r="N18" s="15">
        <v>48</v>
      </c>
      <c r="O18" s="32">
        <v>400</v>
      </c>
      <c r="W18" s="2"/>
      <c r="AC18"/>
      <c r="AD18" s="2"/>
    </row>
    <row r="19" spans="3:30" ht="13.2" x14ac:dyDescent="0.25">
      <c r="C19" s="55">
        <v>0.25</v>
      </c>
      <c r="D19" s="31">
        <f>PERCENTILE(K5:K35, 0.25)</f>
        <v>-8902</v>
      </c>
      <c r="E19" s="15">
        <f t="shared" ref="E19:H19" si="5">PERCENTILE(L5:L35, 0.25)</f>
        <v>2464.097675</v>
      </c>
      <c r="F19" s="15">
        <f t="shared" si="5"/>
        <v>-1972.5</v>
      </c>
      <c r="G19" s="15">
        <f t="shared" si="5"/>
        <v>-495.5</v>
      </c>
      <c r="H19" s="32">
        <f t="shared" si="5"/>
        <v>-738</v>
      </c>
      <c r="I19" s="1">
        <v>15</v>
      </c>
      <c r="J19" s="39">
        <v>1</v>
      </c>
      <c r="K19" s="31">
        <v>-3882</v>
      </c>
      <c r="L19" s="15">
        <v>4319.8404700000001</v>
      </c>
      <c r="M19" s="15">
        <v>-125</v>
      </c>
      <c r="N19" s="15">
        <v>37</v>
      </c>
      <c r="O19" s="32">
        <v>323</v>
      </c>
      <c r="P19" s="3"/>
      <c r="W19" s="2"/>
      <c r="AC19"/>
      <c r="AD19" s="2"/>
    </row>
    <row r="20" spans="3:30" ht="13.2" x14ac:dyDescent="0.25">
      <c r="C20" s="54">
        <v>0.05</v>
      </c>
      <c r="D20" s="31">
        <f>PERCENTILE(K5:K35, 0.05)</f>
        <v>-16571</v>
      </c>
      <c r="E20" s="15">
        <f t="shared" ref="E20:H20" si="6">PERCENTILE(L5:L35, 0.05)</f>
        <v>-235.52888000000007</v>
      </c>
      <c r="F20" s="15">
        <f t="shared" si="6"/>
        <v>-3701.5</v>
      </c>
      <c r="G20" s="15">
        <f t="shared" si="6"/>
        <v>-3332.5</v>
      </c>
      <c r="H20" s="32">
        <f t="shared" si="6"/>
        <v>-2438</v>
      </c>
      <c r="I20" s="1">
        <v>16</v>
      </c>
      <c r="J20" s="39">
        <v>1</v>
      </c>
      <c r="K20" s="31">
        <v>-4345</v>
      </c>
      <c r="L20" s="15">
        <v>4100.1535299999996</v>
      </c>
      <c r="M20" s="15">
        <v>-215</v>
      </c>
      <c r="N20" s="15">
        <v>24</v>
      </c>
      <c r="O20" s="32">
        <v>249</v>
      </c>
      <c r="P20" s="3"/>
      <c r="W20" s="2"/>
      <c r="AC20"/>
      <c r="AD20" s="2"/>
    </row>
    <row r="21" spans="3:30" ht="13.2" x14ac:dyDescent="0.25">
      <c r="C21" s="56" t="s">
        <v>14</v>
      </c>
      <c r="D21" s="33">
        <f>MIN(K5:K35)</f>
        <v>-24710</v>
      </c>
      <c r="E21" s="20">
        <f t="shared" ref="E21:H21" si="7">MIN(L5:L35)</f>
        <v>-17502.477739999998</v>
      </c>
      <c r="F21" s="20">
        <f t="shared" si="7"/>
        <v>-7993</v>
      </c>
      <c r="G21" s="20">
        <f t="shared" si="7"/>
        <v>-7761</v>
      </c>
      <c r="H21" s="34">
        <f t="shared" si="7"/>
        <v>-4634</v>
      </c>
      <c r="I21" s="1">
        <v>17</v>
      </c>
      <c r="J21" s="39">
        <v>1</v>
      </c>
      <c r="K21" s="31">
        <v>-5422</v>
      </c>
      <c r="L21" s="15">
        <v>3951.7784200000001</v>
      </c>
      <c r="M21" s="15">
        <v>-482</v>
      </c>
      <c r="N21" s="15">
        <v>10</v>
      </c>
      <c r="O21" s="32">
        <v>149</v>
      </c>
      <c r="P21" s="3"/>
      <c r="W21" s="2"/>
      <c r="AC21"/>
      <c r="AD21" s="2"/>
    </row>
    <row r="22" spans="3:30" ht="13.2" x14ac:dyDescent="0.25">
      <c r="C22" s="57" t="s">
        <v>15</v>
      </c>
      <c r="D22" s="28">
        <f>AVERAGE(K5:K35)</f>
        <v>-4494.322580645161</v>
      </c>
      <c r="E22" s="29">
        <f>AVERAGE(L5:L35)</f>
        <v>4566.1938719354839</v>
      </c>
      <c r="F22" s="29">
        <f>AVERAGE(M5:M35)</f>
        <v>-68.290322580645167</v>
      </c>
      <c r="G22" s="29">
        <f>AVERAGE(N5:N35)</f>
        <v>-636.9677419354839</v>
      </c>
      <c r="H22" s="30">
        <f>AVERAGE(O5:O35)</f>
        <v>367.19354838709677</v>
      </c>
      <c r="I22" s="1">
        <v>18</v>
      </c>
      <c r="J22" s="39">
        <v>1</v>
      </c>
      <c r="K22" s="31">
        <v>-6146</v>
      </c>
      <c r="L22" s="15">
        <v>3776.1817700000001</v>
      </c>
      <c r="M22" s="15">
        <v>-740</v>
      </c>
      <c r="N22" s="15">
        <v>-9</v>
      </c>
      <c r="O22" s="32">
        <v>87</v>
      </c>
      <c r="P22" s="3"/>
      <c r="W22" s="2"/>
      <c r="AC22"/>
      <c r="AD22" s="2"/>
    </row>
    <row r="23" spans="3:30" ht="13.2" x14ac:dyDescent="0.25">
      <c r="C23" s="21" t="s">
        <v>16</v>
      </c>
      <c r="D23" s="31">
        <f>STDEV(K5:K35)</f>
        <v>8270.6054006023714</v>
      </c>
      <c r="E23" s="15">
        <f>STDEV(L5:L35)</f>
        <v>5658.228303348882</v>
      </c>
      <c r="F23" s="15">
        <f>STDEV(M5:M35)</f>
        <v>3315.8862886971701</v>
      </c>
      <c r="G23" s="15">
        <f>STDEV(N5:N35)</f>
        <v>1635.4570509773096</v>
      </c>
      <c r="H23" s="32">
        <f>STDEV(O5:O35)</f>
        <v>2077.9564226960238</v>
      </c>
      <c r="I23" s="1">
        <v>19</v>
      </c>
      <c r="J23" s="39">
        <v>1</v>
      </c>
      <c r="K23" s="31">
        <v>-6618</v>
      </c>
      <c r="L23" s="15">
        <v>3437.7655300000001</v>
      </c>
      <c r="M23" s="15">
        <v>-890</v>
      </c>
      <c r="N23" s="15">
        <v>-110</v>
      </c>
      <c r="O23" s="32">
        <v>-48</v>
      </c>
      <c r="P23" s="3"/>
      <c r="Q23" s="41"/>
      <c r="R23" s="3"/>
      <c r="S23" s="3"/>
      <c r="T23" s="3"/>
      <c r="U23" s="3"/>
      <c r="W23" s="2"/>
      <c r="X23" s="12"/>
      <c r="Y23" s="12"/>
      <c r="Z23" s="12"/>
      <c r="AA23" s="13"/>
      <c r="AC23"/>
      <c r="AD23" s="2"/>
    </row>
    <row r="24" spans="3:30" ht="12.75" customHeight="1" x14ac:dyDescent="0.25">
      <c r="C24" s="22" t="s">
        <v>17</v>
      </c>
      <c r="D24" s="49">
        <f>COUNTIF(K$5:K$35,"&gt;=0")/COUNTA(K$5:K$35)</f>
        <v>0.29032258064516131</v>
      </c>
      <c r="E24" s="42">
        <f>COUNTIF(L$5:L$35,"&gt;=0")/COUNTA(L$5:L$35)</f>
        <v>0.93548387096774188</v>
      </c>
      <c r="F24" s="42">
        <f>COUNTIF(M$5:M$35,"&gt;=0")/COUNTA(M$5:M$35)</f>
        <v>0.41935483870967744</v>
      </c>
      <c r="G24" s="42">
        <f>COUNTIF(N$5:N$35,"&gt;=0")/COUNTA(N$5:N$35)</f>
        <v>0.54838709677419351</v>
      </c>
      <c r="H24" s="43">
        <f t="shared" ref="H24" si="8">COUNTIF(O$5:O$35,"&gt;=0")/COUNTA(O$5:O$35)</f>
        <v>0.58064516129032262</v>
      </c>
      <c r="I24" s="1">
        <v>20</v>
      </c>
      <c r="J24" s="39">
        <v>1</v>
      </c>
      <c r="K24" s="31">
        <v>-6844</v>
      </c>
      <c r="L24" s="15">
        <v>3275.9998999999998</v>
      </c>
      <c r="M24" s="15">
        <v>-1266</v>
      </c>
      <c r="N24" s="15">
        <v>-188</v>
      </c>
      <c r="O24" s="32">
        <v>-164</v>
      </c>
      <c r="P24" s="3"/>
      <c r="Q24" s="60" t="s">
        <v>21</v>
      </c>
      <c r="R24" s="60"/>
      <c r="S24" s="60"/>
      <c r="T24" s="60"/>
      <c r="U24" s="60"/>
      <c r="V24" s="60"/>
      <c r="W24" s="60"/>
      <c r="X24" s="12"/>
      <c r="Y24" s="12"/>
      <c r="Z24" s="12"/>
      <c r="AA24" s="13"/>
      <c r="AC24"/>
      <c r="AD24" s="2"/>
    </row>
    <row r="25" spans="3:30" ht="12.75" customHeight="1" x14ac:dyDescent="0.25">
      <c r="C25" s="23" t="s">
        <v>19</v>
      </c>
      <c r="D25" s="50">
        <f>1-D24</f>
        <v>0.70967741935483875</v>
      </c>
      <c r="E25" s="44">
        <f>1-E24</f>
        <v>6.4516129032258118E-2</v>
      </c>
      <c r="F25" s="44">
        <f>1-F24</f>
        <v>0.58064516129032251</v>
      </c>
      <c r="G25" s="44">
        <f>1-G24</f>
        <v>0.45161290322580649</v>
      </c>
      <c r="H25" s="45">
        <f>1-H24</f>
        <v>0.41935483870967738</v>
      </c>
      <c r="I25" s="1">
        <v>21</v>
      </c>
      <c r="J25" s="39">
        <v>1</v>
      </c>
      <c r="K25" s="31">
        <v>-7789</v>
      </c>
      <c r="L25" s="15">
        <v>3036.09024</v>
      </c>
      <c r="M25" s="15">
        <v>-1397</v>
      </c>
      <c r="N25" s="15">
        <v>-246</v>
      </c>
      <c r="O25" s="32">
        <v>-284</v>
      </c>
      <c r="P25" s="3"/>
      <c r="Q25" s="60"/>
      <c r="R25" s="60"/>
      <c r="S25" s="60"/>
      <c r="T25" s="60"/>
      <c r="U25" s="60"/>
      <c r="V25" s="60"/>
      <c r="W25" s="60"/>
      <c r="X25" s="12"/>
      <c r="Y25" s="12"/>
      <c r="Z25" s="12"/>
      <c r="AA25" s="13"/>
      <c r="AC25"/>
      <c r="AD25" s="2"/>
    </row>
    <row r="26" spans="3:30" ht="13.2" x14ac:dyDescent="0.25">
      <c r="C26" s="51" t="s">
        <v>20</v>
      </c>
      <c r="D26" s="52">
        <f>MEDIAN(K5:K35)</f>
        <v>-4345</v>
      </c>
      <c r="E26" s="52">
        <f>MEDIAN(L5:L35)</f>
        <v>4100.1535299999996</v>
      </c>
      <c r="F26" s="52">
        <f>MEDIAN(M5:M35)</f>
        <v>-215</v>
      </c>
      <c r="G26" s="52">
        <f>MEDIAN(N5:N35)</f>
        <v>24</v>
      </c>
      <c r="H26" s="52">
        <f>MEDIAN(O5:O35)</f>
        <v>249</v>
      </c>
      <c r="I26" s="1">
        <v>22</v>
      </c>
      <c r="J26" s="39">
        <v>1</v>
      </c>
      <c r="K26" s="31">
        <v>-8078</v>
      </c>
      <c r="L26" s="15">
        <v>2799.0219400000001</v>
      </c>
      <c r="M26" s="15">
        <v>-1676</v>
      </c>
      <c r="N26" s="15">
        <v>-314</v>
      </c>
      <c r="O26" s="32">
        <v>-415</v>
      </c>
      <c r="P26" s="3"/>
      <c r="Q26" s="3"/>
      <c r="R26" s="3"/>
      <c r="S26" s="3"/>
      <c r="T26" s="3"/>
      <c r="U26" s="3"/>
      <c r="V26" s="2"/>
      <c r="W26" s="2"/>
      <c r="X26" s="12"/>
      <c r="Y26" s="12"/>
      <c r="Z26" s="12"/>
      <c r="AA26" s="13"/>
      <c r="AC26"/>
      <c r="AD26" s="2"/>
    </row>
    <row r="27" spans="3:30" ht="13.2" x14ac:dyDescent="0.25">
      <c r="I27" s="1">
        <v>23</v>
      </c>
      <c r="J27" s="39">
        <v>1</v>
      </c>
      <c r="K27" s="31">
        <v>-8386</v>
      </c>
      <c r="L27" s="15">
        <v>2580.1956</v>
      </c>
      <c r="M27" s="15">
        <v>-1869</v>
      </c>
      <c r="N27" s="15">
        <v>-435</v>
      </c>
      <c r="O27" s="32">
        <v>-632</v>
      </c>
      <c r="P27" s="3"/>
      <c r="Q27" s="3"/>
      <c r="R27" s="3"/>
      <c r="S27" s="3"/>
      <c r="T27" s="3"/>
      <c r="U27" s="3"/>
      <c r="V27" s="2"/>
      <c r="W27" s="2"/>
      <c r="X27" s="12"/>
      <c r="Y27" s="12"/>
      <c r="Z27" s="12"/>
      <c r="AA27" s="13"/>
      <c r="AC27"/>
      <c r="AD27" s="2"/>
    </row>
    <row r="28" spans="3:30" ht="13.2" x14ac:dyDescent="0.25">
      <c r="I28" s="1">
        <v>24</v>
      </c>
      <c r="J28" s="39">
        <v>1</v>
      </c>
      <c r="K28" s="31">
        <v>-9418</v>
      </c>
      <c r="L28" s="15">
        <v>2347.9997499999999</v>
      </c>
      <c r="M28" s="15">
        <v>-2076</v>
      </c>
      <c r="N28" s="15">
        <v>-556</v>
      </c>
      <c r="O28" s="32">
        <v>-844</v>
      </c>
      <c r="P28" s="3"/>
      <c r="X28" s="12"/>
      <c r="Y28" s="12"/>
      <c r="Z28" s="12"/>
      <c r="AA28" s="13"/>
      <c r="AC28"/>
      <c r="AD28" s="2"/>
    </row>
    <row r="29" spans="3:30" ht="13.2" x14ac:dyDescent="0.25">
      <c r="I29" s="1">
        <v>25</v>
      </c>
      <c r="J29" s="39">
        <v>1</v>
      </c>
      <c r="K29" s="31">
        <v>-10168</v>
      </c>
      <c r="L29" s="15">
        <v>2199.8486200000002</v>
      </c>
      <c r="M29" s="15">
        <v>-2229</v>
      </c>
      <c r="N29" s="15">
        <v>-729</v>
      </c>
      <c r="O29" s="32">
        <v>-984</v>
      </c>
      <c r="P29" s="3"/>
      <c r="Q29" s="3"/>
      <c r="R29" s="3"/>
      <c r="S29" s="3"/>
      <c r="T29" s="3"/>
      <c r="U29" s="3"/>
      <c r="V29" s="2"/>
      <c r="W29" s="2"/>
      <c r="X29" s="12"/>
      <c r="Y29" s="12"/>
      <c r="Z29" s="12"/>
      <c r="AA29" s="13"/>
      <c r="AC29"/>
      <c r="AD29" s="2"/>
    </row>
    <row r="30" spans="3:30" ht="13.2" x14ac:dyDescent="0.25">
      <c r="I30" s="1">
        <v>26</v>
      </c>
      <c r="J30" s="39">
        <v>1</v>
      </c>
      <c r="K30" s="31">
        <v>-11638</v>
      </c>
      <c r="L30" s="15">
        <v>2106.6128699999999</v>
      </c>
      <c r="M30" s="15">
        <v>-2484</v>
      </c>
      <c r="N30" s="15">
        <v>-960</v>
      </c>
      <c r="O30" s="32">
        <v>-1155</v>
      </c>
      <c r="P30" s="3"/>
      <c r="Q30" s="3"/>
      <c r="R30" s="3"/>
      <c r="S30" s="3"/>
      <c r="T30" s="3"/>
      <c r="U30" s="3"/>
      <c r="V30" s="2"/>
      <c r="W30" s="2"/>
      <c r="X30" s="12"/>
      <c r="Y30" s="12"/>
      <c r="Z30" s="12"/>
      <c r="AA30" s="13"/>
      <c r="AC30"/>
      <c r="AD30" s="2"/>
    </row>
    <row r="31" spans="3:30" ht="13.2" x14ac:dyDescent="0.25">
      <c r="I31" s="1">
        <v>27</v>
      </c>
      <c r="J31" s="39">
        <v>1</v>
      </c>
      <c r="K31" s="31">
        <v>-13023</v>
      </c>
      <c r="L31" s="15">
        <v>1836.0002999999999</v>
      </c>
      <c r="M31" s="15">
        <v>-3182</v>
      </c>
      <c r="N31" s="15">
        <v>-1557</v>
      </c>
      <c r="O31" s="32">
        <v>-1605</v>
      </c>
      <c r="P31" s="3"/>
      <c r="Q31" s="3"/>
      <c r="R31" s="3"/>
      <c r="S31" s="3"/>
      <c r="T31" s="3"/>
      <c r="U31" s="3"/>
      <c r="V31" s="2"/>
      <c r="W31" s="2"/>
      <c r="X31" s="12"/>
      <c r="Y31" s="12"/>
      <c r="Z31" s="12"/>
      <c r="AA31" s="13"/>
      <c r="AC31"/>
      <c r="AD31" s="2"/>
    </row>
    <row r="32" spans="3:30" ht="13.2" x14ac:dyDescent="0.25">
      <c r="I32" s="1">
        <v>28</v>
      </c>
      <c r="J32" s="39">
        <v>1</v>
      </c>
      <c r="K32" s="31">
        <v>-14445</v>
      </c>
      <c r="L32" s="15">
        <v>1504.7618299999999</v>
      </c>
      <c r="M32" s="15">
        <v>-3541</v>
      </c>
      <c r="N32" s="15">
        <v>-2087</v>
      </c>
      <c r="O32" s="32">
        <v>-1781</v>
      </c>
      <c r="P32" s="3"/>
      <c r="Q32" s="3"/>
      <c r="R32" s="3"/>
      <c r="S32" s="3"/>
      <c r="T32" s="3"/>
      <c r="U32" s="3"/>
      <c r="V32" s="2"/>
      <c r="W32" s="2"/>
      <c r="X32" s="12"/>
      <c r="Y32" s="12"/>
      <c r="Z32" s="12"/>
      <c r="AA32" s="13"/>
      <c r="AC32"/>
      <c r="AD32" s="2"/>
    </row>
    <row r="33" spans="9:30" ht="13.2" x14ac:dyDescent="0.25">
      <c r="I33" s="1">
        <v>29</v>
      </c>
      <c r="J33" s="39">
        <v>1</v>
      </c>
      <c r="K33" s="31">
        <v>-15981</v>
      </c>
      <c r="L33" s="15">
        <v>724.31056999999998</v>
      </c>
      <c r="M33" s="15">
        <v>-3613</v>
      </c>
      <c r="N33" s="15">
        <v>-2630</v>
      </c>
      <c r="O33" s="32">
        <v>-2183</v>
      </c>
      <c r="P33" s="3"/>
      <c r="Q33" s="3"/>
      <c r="R33" s="3"/>
      <c r="S33" s="3"/>
      <c r="T33" s="3"/>
      <c r="U33" s="3"/>
      <c r="V33" s="2"/>
      <c r="W33" s="2"/>
      <c r="X33" s="12"/>
      <c r="Y33" s="12"/>
      <c r="Z33" s="12"/>
      <c r="AA33" s="13"/>
      <c r="AC33"/>
      <c r="AD33" s="2"/>
    </row>
    <row r="34" spans="9:30" ht="13.2" x14ac:dyDescent="0.25">
      <c r="I34" s="1">
        <v>30</v>
      </c>
      <c r="J34" s="39">
        <v>1</v>
      </c>
      <c r="K34" s="31">
        <v>-17161</v>
      </c>
      <c r="L34" s="15">
        <v>-1195.36833</v>
      </c>
      <c r="M34" s="15">
        <v>-3790</v>
      </c>
      <c r="N34" s="15">
        <v>-4035</v>
      </c>
      <c r="O34" s="32">
        <v>-2693</v>
      </c>
      <c r="P34" s="3"/>
      <c r="Q34" s="3"/>
      <c r="R34" s="3"/>
      <c r="S34" s="3"/>
      <c r="T34" s="3"/>
      <c r="U34" s="3"/>
      <c r="V34" s="2"/>
      <c r="W34" s="2"/>
      <c r="X34" s="12"/>
      <c r="Y34" s="12"/>
      <c r="Z34" s="12"/>
      <c r="AA34" s="13"/>
      <c r="AC34"/>
      <c r="AD34" s="2"/>
    </row>
    <row r="35" spans="9:30" ht="13.2" x14ac:dyDescent="0.25">
      <c r="I35" s="1">
        <v>31</v>
      </c>
      <c r="J35" s="40">
        <v>1</v>
      </c>
      <c r="K35" s="33">
        <v>-24710</v>
      </c>
      <c r="L35" s="20">
        <v>-17502.477739999998</v>
      </c>
      <c r="M35" s="20">
        <v>-7993</v>
      </c>
      <c r="N35" s="20">
        <v>-7761</v>
      </c>
      <c r="O35" s="34">
        <v>-4634</v>
      </c>
      <c r="P35" s="3"/>
      <c r="Q35" s="3"/>
      <c r="R35" s="3"/>
      <c r="S35" s="3"/>
      <c r="T35" s="3"/>
      <c r="U35" s="3"/>
      <c r="V35" s="2"/>
      <c r="W35" s="2"/>
      <c r="X35" s="12"/>
      <c r="Y35" s="12"/>
      <c r="Z35" s="12"/>
      <c r="AA35" s="13"/>
      <c r="AC35"/>
      <c r="AD35" s="2"/>
    </row>
    <row r="36" spans="9:30" ht="13.2" x14ac:dyDescent="0.25">
      <c r="I36" s="5"/>
      <c r="P36" s="5"/>
      <c r="Q36" s="5"/>
      <c r="R36" s="5"/>
      <c r="S36" s="5"/>
      <c r="T36" s="5"/>
      <c r="U36" s="5"/>
      <c r="V36" s="2"/>
      <c r="W36" s="2"/>
      <c r="X36" s="12"/>
      <c r="Y36" s="12"/>
      <c r="Z36" s="12"/>
      <c r="AA36" s="13"/>
      <c r="AC36"/>
      <c r="AD36" s="2"/>
    </row>
    <row r="37" spans="9:30" ht="13.2" x14ac:dyDescent="0.25">
      <c r="I37" s="5"/>
      <c r="P37" s="5"/>
      <c r="Q37" s="5"/>
      <c r="R37" s="5"/>
      <c r="S37" s="5"/>
      <c r="T37" s="5"/>
      <c r="U37" s="5"/>
      <c r="V37" s="2"/>
      <c r="W37" s="2"/>
      <c r="X37" s="12"/>
      <c r="Y37" s="12"/>
      <c r="Z37" s="12"/>
      <c r="AA37" s="13"/>
      <c r="AC37"/>
      <c r="AD37" s="2"/>
    </row>
    <row r="38" spans="9:30" ht="13.2" x14ac:dyDescent="0.25">
      <c r="I38" s="2"/>
      <c r="P38" s="2"/>
      <c r="Q38" s="2"/>
      <c r="R38" s="2"/>
      <c r="S38" s="2"/>
      <c r="T38" s="2"/>
      <c r="U38" s="2"/>
      <c r="V38" s="2"/>
      <c r="W38" s="2"/>
      <c r="X38" s="12"/>
      <c r="Y38" s="12"/>
      <c r="Z38" s="12"/>
      <c r="AA38" s="13"/>
      <c r="AC38"/>
      <c r="AD38" s="2"/>
    </row>
    <row r="39" spans="9:30" ht="13.2" x14ac:dyDescent="0.25">
      <c r="I39" s="7"/>
      <c r="P39" s="7"/>
      <c r="Q39" s="7"/>
      <c r="R39" s="7"/>
      <c r="S39" s="7"/>
      <c r="T39" s="7"/>
      <c r="U39" s="7"/>
      <c r="V39" s="2"/>
      <c r="W39" s="2"/>
      <c r="X39" s="12"/>
      <c r="Y39" s="12"/>
      <c r="Z39" s="12"/>
      <c r="AA39" s="13"/>
      <c r="AC39"/>
      <c r="AD39" s="2"/>
    </row>
    <row r="40" spans="9:30" ht="13.2" x14ac:dyDescent="0.25">
      <c r="I40" s="8"/>
      <c r="P40" s="8"/>
      <c r="Q40" s="8"/>
      <c r="R40" s="8"/>
      <c r="S40" s="8"/>
      <c r="T40" s="8"/>
      <c r="U40" s="8"/>
      <c r="V40" s="2"/>
      <c r="W40" s="2"/>
      <c r="X40" s="12"/>
      <c r="Y40" s="12"/>
      <c r="Z40" s="12"/>
      <c r="AA40" s="13"/>
      <c r="AC40"/>
      <c r="AD40" s="2"/>
    </row>
    <row r="41" spans="9:30" ht="13.2" x14ac:dyDescent="0.25">
      <c r="I41" s="8"/>
      <c r="P41" s="8"/>
      <c r="Q41" s="8"/>
      <c r="R41" s="8"/>
      <c r="S41" s="8"/>
      <c r="T41" s="8"/>
      <c r="U41" s="8"/>
      <c r="V41" s="2"/>
      <c r="W41" s="2"/>
      <c r="X41" s="12"/>
      <c r="Y41" s="12"/>
      <c r="Z41" s="12"/>
      <c r="AA41" s="13"/>
      <c r="AC41"/>
      <c r="AD41" s="2"/>
    </row>
    <row r="42" spans="9:30" ht="13.2" x14ac:dyDescent="0.25">
      <c r="I42" s="8"/>
      <c r="P42" s="8"/>
      <c r="Q42" s="8"/>
      <c r="R42" s="8"/>
      <c r="S42" s="8"/>
      <c r="T42" s="8"/>
      <c r="U42" s="8"/>
      <c r="V42" s="2"/>
      <c r="W42" s="2"/>
      <c r="X42" s="12"/>
      <c r="Y42" s="12"/>
      <c r="Z42" s="12"/>
      <c r="AA42" s="13"/>
      <c r="AC42"/>
      <c r="AD42" s="2"/>
    </row>
    <row r="43" spans="9:30" ht="13.2" x14ac:dyDescent="0.25">
      <c r="I43" s="8"/>
      <c r="P43" s="8"/>
      <c r="Q43" s="8"/>
      <c r="R43" s="8"/>
      <c r="S43" s="8"/>
      <c r="T43" s="8"/>
      <c r="U43" s="8"/>
      <c r="V43" s="2"/>
      <c r="W43" s="2"/>
      <c r="X43" s="12"/>
      <c r="Y43" s="12"/>
      <c r="Z43" s="12"/>
      <c r="AA43" s="13"/>
      <c r="AC43"/>
      <c r="AD43" s="2"/>
    </row>
    <row r="44" spans="9:30" ht="13.2" x14ac:dyDescent="0.25">
      <c r="I44" s="8"/>
      <c r="P44" s="8"/>
      <c r="Q44" s="8"/>
      <c r="R44" s="8"/>
      <c r="S44" s="8"/>
      <c r="T44" s="8"/>
      <c r="U44" s="8"/>
      <c r="V44" s="2"/>
      <c r="W44" s="2"/>
      <c r="X44" s="12"/>
      <c r="Y44" s="12"/>
      <c r="Z44" s="12"/>
      <c r="AA44" s="13"/>
      <c r="AC44"/>
      <c r="AD44" s="2"/>
    </row>
    <row r="45" spans="9:30" ht="13.2" x14ac:dyDescent="0.25">
      <c r="I45" s="8"/>
      <c r="P45" s="8"/>
      <c r="Q45" s="8"/>
      <c r="R45" s="8"/>
      <c r="S45" s="8"/>
      <c r="T45" s="8"/>
      <c r="U45" s="8"/>
      <c r="V45" s="2"/>
      <c r="W45" s="2"/>
      <c r="X45" s="12"/>
      <c r="Y45" s="12"/>
      <c r="Z45" s="12"/>
      <c r="AA45" s="13"/>
      <c r="AC45"/>
      <c r="AD45" s="2"/>
    </row>
    <row r="46" spans="9:30" ht="13.2" x14ac:dyDescent="0.25">
      <c r="I46" s="8"/>
      <c r="P46" s="8"/>
      <c r="Q46" s="8"/>
      <c r="R46" s="8"/>
      <c r="S46" s="8"/>
      <c r="T46" s="8"/>
      <c r="U46" s="8"/>
      <c r="V46" s="2"/>
      <c r="W46" s="2"/>
      <c r="X46" s="12"/>
      <c r="Y46" s="12"/>
      <c r="Z46" s="12"/>
      <c r="AA46" s="13"/>
      <c r="AC46"/>
      <c r="AD46" s="2"/>
    </row>
    <row r="47" spans="9:30" ht="13.2" x14ac:dyDescent="0.25">
      <c r="I47" s="8"/>
      <c r="P47" s="8"/>
      <c r="Q47" s="8"/>
      <c r="R47" s="8"/>
      <c r="S47" s="8"/>
      <c r="T47" s="8"/>
      <c r="U47" s="8"/>
      <c r="V47" s="2"/>
      <c r="W47" s="2"/>
      <c r="X47" s="12"/>
      <c r="Y47" s="12"/>
      <c r="Z47" s="12"/>
      <c r="AA47" s="13"/>
      <c r="AC47"/>
      <c r="AD47" s="2"/>
    </row>
    <row r="48" spans="9:30" ht="13.2" x14ac:dyDescent="0.25">
      <c r="I48" s="8"/>
      <c r="P48" s="8"/>
      <c r="Q48" s="8"/>
      <c r="R48" s="8"/>
      <c r="S48" s="8"/>
      <c r="T48" s="8"/>
      <c r="U48" s="8"/>
      <c r="V48" s="2"/>
      <c r="W48" s="2"/>
      <c r="X48" s="12"/>
      <c r="Y48" s="12"/>
      <c r="Z48" s="12"/>
      <c r="AA48" s="13"/>
      <c r="AC48"/>
      <c r="AD48" s="2"/>
    </row>
    <row r="49" spans="9:30" ht="13.2" x14ac:dyDescent="0.25">
      <c r="I49" s="8"/>
      <c r="P49" s="8"/>
      <c r="Q49" s="8"/>
      <c r="R49" s="8"/>
      <c r="S49" s="8"/>
      <c r="T49" s="8"/>
      <c r="U49" s="8"/>
      <c r="V49" s="2"/>
      <c r="W49" s="2"/>
      <c r="X49" s="12"/>
      <c r="Y49" s="12"/>
      <c r="Z49" s="12"/>
      <c r="AA49" s="13"/>
      <c r="AC49"/>
      <c r="AD49" s="2"/>
    </row>
    <row r="50" spans="9:30" ht="13.2" x14ac:dyDescent="0.25">
      <c r="I50" s="8"/>
      <c r="P50" s="8"/>
      <c r="Q50" s="8"/>
      <c r="R50" s="8"/>
      <c r="S50" s="8"/>
      <c r="T50" s="8"/>
      <c r="U50" s="8"/>
      <c r="V50" s="2"/>
      <c r="W50" s="2"/>
      <c r="X50" s="12"/>
      <c r="Y50" s="12"/>
      <c r="Z50" s="12"/>
      <c r="AA50" s="13"/>
      <c r="AC50"/>
      <c r="AD50" s="2"/>
    </row>
    <row r="51" spans="9:30" ht="13.2" x14ac:dyDescent="0.25">
      <c r="I51" s="8"/>
      <c r="P51" s="8"/>
      <c r="Q51" s="8"/>
      <c r="R51" s="8"/>
      <c r="S51" s="8"/>
      <c r="T51" s="8"/>
      <c r="U51" s="8"/>
      <c r="V51" s="2"/>
      <c r="W51" s="2"/>
      <c r="X51" s="12"/>
      <c r="Y51" s="12"/>
      <c r="Z51" s="12"/>
      <c r="AA51" s="13"/>
      <c r="AC51"/>
      <c r="AD51" s="2"/>
    </row>
    <row r="52" spans="9:30" ht="13.2" x14ac:dyDescent="0.25">
      <c r="I52" s="9"/>
      <c r="P52" s="9"/>
      <c r="Q52" s="8"/>
      <c r="R52" s="8"/>
      <c r="S52" s="8"/>
      <c r="T52" s="8"/>
      <c r="U52" s="8"/>
      <c r="V52" s="2"/>
      <c r="W52" s="2"/>
      <c r="X52" s="12"/>
      <c r="Y52" s="12"/>
      <c r="Z52" s="12"/>
      <c r="AA52" s="13"/>
      <c r="AC52"/>
      <c r="AD52" s="2"/>
    </row>
    <row r="53" spans="9:30" ht="13.2" x14ac:dyDescent="0.25">
      <c r="I53" s="9"/>
      <c r="P53" s="9"/>
      <c r="Q53" s="8"/>
      <c r="R53" s="8"/>
      <c r="S53" s="8"/>
      <c r="T53" s="8"/>
      <c r="U53" s="8"/>
      <c r="V53" s="2"/>
      <c r="W53" s="2"/>
      <c r="X53" s="12"/>
      <c r="Y53" s="12"/>
      <c r="Z53" s="12"/>
      <c r="AA53" s="13"/>
      <c r="AC53"/>
      <c r="AD53" s="2"/>
    </row>
    <row r="54" spans="9:30" ht="13.2" x14ac:dyDescent="0.25">
      <c r="I54" s="9"/>
      <c r="P54" s="9"/>
      <c r="Q54" s="9"/>
      <c r="R54" s="9"/>
      <c r="S54" s="9"/>
      <c r="T54" s="9"/>
      <c r="U54" s="9"/>
      <c r="V54" s="2"/>
      <c r="W54" s="2"/>
      <c r="X54" s="12"/>
      <c r="Y54" s="12"/>
      <c r="Z54" s="12"/>
      <c r="AA54" s="13"/>
      <c r="AC54"/>
      <c r="AD54" s="2"/>
    </row>
    <row r="55" spans="9:30" ht="13.2" x14ac:dyDescent="0.25">
      <c r="I55" s="9"/>
      <c r="P55" s="9"/>
      <c r="Q55" s="9"/>
      <c r="R55" s="9"/>
      <c r="S55" s="9"/>
      <c r="T55" s="9"/>
      <c r="U55" s="9"/>
      <c r="V55" s="2"/>
      <c r="W55" s="2"/>
      <c r="X55" s="12"/>
      <c r="Y55" s="12"/>
      <c r="Z55" s="12"/>
      <c r="AA55" s="13"/>
      <c r="AC55"/>
      <c r="AD55" s="2"/>
    </row>
    <row r="56" spans="9:30" ht="13.2" x14ac:dyDescent="0.25">
      <c r="I56" s="8"/>
      <c r="P56" s="8"/>
      <c r="Q56" s="8"/>
      <c r="R56" s="8"/>
      <c r="S56" s="8"/>
      <c r="T56" s="8"/>
      <c r="U56" s="8"/>
      <c r="V56" s="2"/>
      <c r="W56" s="2"/>
      <c r="X56" s="12"/>
      <c r="Y56" s="12"/>
      <c r="Z56" s="12"/>
      <c r="AA56" s="13"/>
      <c r="AC56"/>
      <c r="AD56" s="2"/>
    </row>
    <row r="57" spans="9:30" ht="13.2" x14ac:dyDescent="0.25">
      <c r="I57" s="8"/>
      <c r="P57" s="8"/>
      <c r="Q57" s="8"/>
      <c r="R57" s="8"/>
      <c r="S57" s="8"/>
      <c r="T57" s="8"/>
      <c r="U57" s="8"/>
      <c r="V57" s="2"/>
      <c r="W57" s="2"/>
      <c r="X57" s="12"/>
      <c r="Y57" s="12"/>
      <c r="Z57" s="12"/>
      <c r="AA57" s="13"/>
      <c r="AC57"/>
      <c r="AD57" s="2"/>
    </row>
    <row r="58" spans="9:30" ht="13.2" x14ac:dyDescent="0.25">
      <c r="I58" s="8"/>
      <c r="P58" s="8"/>
      <c r="Q58" s="8"/>
      <c r="R58" s="8"/>
      <c r="S58" s="8"/>
      <c r="T58" s="8"/>
      <c r="U58" s="8"/>
      <c r="V58" s="2"/>
      <c r="W58" s="2"/>
      <c r="X58" s="12"/>
      <c r="Y58" s="12"/>
      <c r="Z58" s="12"/>
      <c r="AA58" s="13"/>
      <c r="AC58"/>
      <c r="AD58" s="2"/>
    </row>
    <row r="59" spans="9:30" ht="13.2" x14ac:dyDescent="0.25">
      <c r="I59" s="10"/>
      <c r="P59" s="10"/>
      <c r="Q59" s="10"/>
      <c r="R59" s="10"/>
      <c r="S59" s="10"/>
      <c r="T59" s="10"/>
      <c r="U59" s="10"/>
      <c r="V59" s="2"/>
      <c r="W59" s="2"/>
      <c r="X59" s="12"/>
      <c r="Y59" s="12"/>
      <c r="Z59" s="12"/>
      <c r="AA59" s="13"/>
      <c r="AC59"/>
      <c r="AD59" s="2"/>
    </row>
    <row r="60" spans="9:30" ht="13.2" x14ac:dyDescent="0.25">
      <c r="V60" s="2"/>
      <c r="W60" s="2"/>
      <c r="X60" s="12"/>
      <c r="Y60" s="12"/>
      <c r="Z60" s="12"/>
      <c r="AA60" s="13"/>
      <c r="AC60"/>
      <c r="AD60" s="2"/>
    </row>
    <row r="61" spans="9:30" ht="13.2" x14ac:dyDescent="0.25">
      <c r="V61" s="2"/>
      <c r="W61" s="2"/>
      <c r="X61" s="12"/>
      <c r="Y61" s="12"/>
      <c r="Z61" s="12"/>
      <c r="AA61" s="13"/>
      <c r="AC61"/>
      <c r="AD61" s="2"/>
    </row>
    <row r="62" spans="9:30" ht="13.2" x14ac:dyDescent="0.25">
      <c r="V62" s="2"/>
      <c r="W62" s="2"/>
      <c r="X62" s="12"/>
      <c r="Y62" s="12"/>
      <c r="Z62" s="12"/>
      <c r="AA62" s="13"/>
      <c r="AC62"/>
      <c r="AD62" s="2"/>
    </row>
    <row r="63" spans="9:30" ht="13.2" x14ac:dyDescent="0.25">
      <c r="V63" s="2"/>
      <c r="W63" s="2"/>
      <c r="X63" s="12"/>
      <c r="Y63" s="12"/>
      <c r="Z63" s="12"/>
      <c r="AA63" s="13"/>
      <c r="AC63"/>
      <c r="AD63" s="2"/>
    </row>
    <row r="64" spans="9:30" ht="13.2" x14ac:dyDescent="0.25">
      <c r="V64" s="2"/>
      <c r="W64" s="2"/>
      <c r="X64" s="12"/>
      <c r="Y64" s="12"/>
      <c r="Z64" s="12"/>
      <c r="AA64" s="13"/>
      <c r="AC64"/>
      <c r="AD64" s="2"/>
    </row>
    <row r="65" spans="22:30" ht="13.2" x14ac:dyDescent="0.25">
      <c r="V65" s="2"/>
      <c r="W65" s="2"/>
      <c r="X65" s="12"/>
      <c r="Y65" s="12"/>
      <c r="Z65" s="12"/>
      <c r="AA65" s="13"/>
      <c r="AC65"/>
      <c r="AD65" s="2"/>
    </row>
    <row r="66" spans="22:30" ht="13.2" x14ac:dyDescent="0.25">
      <c r="V66" s="2"/>
      <c r="W66" s="2"/>
      <c r="X66" s="12"/>
      <c r="Y66" s="12"/>
      <c r="Z66" s="12"/>
      <c r="AA66" s="13"/>
      <c r="AC66"/>
      <c r="AD66" s="2"/>
    </row>
    <row r="67" spans="22:30" ht="13.2" x14ac:dyDescent="0.25">
      <c r="V67" s="2"/>
      <c r="W67" s="2"/>
      <c r="X67" s="12"/>
      <c r="Y67" s="12"/>
      <c r="Z67" s="12"/>
      <c r="AA67" s="13"/>
      <c r="AC67"/>
      <c r="AD67" s="2"/>
    </row>
    <row r="68" spans="22:30" ht="13.2" x14ac:dyDescent="0.25">
      <c r="V68" s="2"/>
      <c r="W68" s="2"/>
      <c r="X68" s="12"/>
      <c r="Y68" s="12"/>
      <c r="Z68" s="12"/>
      <c r="AA68" s="13"/>
      <c r="AC68"/>
      <c r="AD68" s="2"/>
    </row>
    <row r="69" spans="22:30" ht="13.2" x14ac:dyDescent="0.25">
      <c r="V69" s="2"/>
      <c r="W69" s="2"/>
      <c r="X69" s="12"/>
      <c r="Y69" s="12"/>
      <c r="Z69" s="12"/>
      <c r="AA69" s="13"/>
      <c r="AC69"/>
      <c r="AD69" s="2"/>
    </row>
    <row r="70" spans="22:30" ht="13.2" x14ac:dyDescent="0.25">
      <c r="V70" s="2"/>
      <c r="W70" s="2"/>
      <c r="X70" s="12"/>
      <c r="Y70" s="12"/>
      <c r="Z70" s="12"/>
      <c r="AA70" s="13"/>
      <c r="AC70"/>
      <c r="AD70" s="2"/>
    </row>
    <row r="71" spans="22:30" ht="13.2" x14ac:dyDescent="0.25">
      <c r="V71" s="2"/>
      <c r="W71" s="2"/>
      <c r="X71" s="12"/>
      <c r="Y71" s="12"/>
      <c r="Z71" s="12"/>
      <c r="AA71" s="13"/>
      <c r="AC71"/>
      <c r="AD71" s="2"/>
    </row>
    <row r="72" spans="22:30" ht="13.2" x14ac:dyDescent="0.25">
      <c r="V72" s="2"/>
      <c r="W72" s="2"/>
      <c r="X72" s="12"/>
      <c r="Y72" s="12"/>
      <c r="Z72" s="12"/>
      <c r="AA72" s="13"/>
      <c r="AC72"/>
      <c r="AD72" s="2"/>
    </row>
    <row r="73" spans="22:30" ht="13.2" x14ac:dyDescent="0.25">
      <c r="V73" s="2"/>
      <c r="W73" s="2"/>
      <c r="X73" s="12"/>
      <c r="Y73" s="12"/>
      <c r="Z73" s="12"/>
      <c r="AA73" s="13"/>
      <c r="AC73"/>
      <c r="AD73" s="2"/>
    </row>
    <row r="74" spans="22:30" ht="13.2" x14ac:dyDescent="0.25">
      <c r="V74" s="2"/>
      <c r="W74" s="2"/>
      <c r="X74" s="12"/>
      <c r="Y74" s="12"/>
      <c r="Z74" s="12"/>
      <c r="AA74" s="13"/>
      <c r="AC74"/>
      <c r="AD74" s="2"/>
    </row>
    <row r="75" spans="22:30" ht="13.2" x14ac:dyDescent="0.25">
      <c r="V75" s="2"/>
      <c r="W75" s="2"/>
      <c r="X75" s="12"/>
      <c r="Y75" s="12"/>
      <c r="Z75" s="12"/>
      <c r="AA75" s="13"/>
      <c r="AC75"/>
      <c r="AD75" s="2"/>
    </row>
    <row r="76" spans="22:30" ht="13.2" x14ac:dyDescent="0.25">
      <c r="V76" s="2"/>
      <c r="W76" s="2"/>
      <c r="X76" s="12"/>
      <c r="Y76" s="12"/>
      <c r="Z76" s="12"/>
      <c r="AA76" s="13"/>
      <c r="AC76"/>
      <c r="AD76" s="2"/>
    </row>
    <row r="77" spans="22:30" ht="13.2" x14ac:dyDescent="0.25">
      <c r="V77" s="2"/>
      <c r="W77" s="2"/>
      <c r="X77" s="12"/>
      <c r="Y77" s="12"/>
      <c r="Z77" s="12"/>
      <c r="AA77" s="13"/>
      <c r="AC77"/>
      <c r="AD77" s="2"/>
    </row>
    <row r="78" spans="22:30" ht="13.2" x14ac:dyDescent="0.25">
      <c r="V78" s="2"/>
      <c r="W78" s="2"/>
      <c r="X78" s="12"/>
      <c r="Y78" s="12"/>
      <c r="Z78" s="12"/>
      <c r="AA78" s="13"/>
      <c r="AC78"/>
      <c r="AD78" s="2"/>
    </row>
    <row r="79" spans="22:30" ht="13.2" x14ac:dyDescent="0.25">
      <c r="V79" s="2"/>
      <c r="W79" s="2"/>
      <c r="X79" s="12"/>
      <c r="Y79" s="12"/>
      <c r="Z79" s="12"/>
      <c r="AA79" s="13"/>
      <c r="AC79"/>
      <c r="AD79" s="2"/>
    </row>
    <row r="80" spans="22:30" ht="13.2" x14ac:dyDescent="0.25">
      <c r="V80" s="2"/>
      <c r="W80" s="2"/>
      <c r="X80" s="12"/>
      <c r="Y80" s="12"/>
      <c r="Z80" s="12"/>
      <c r="AA80" s="13"/>
      <c r="AC80"/>
      <c r="AD80" s="2"/>
    </row>
    <row r="81" spans="9:30" ht="13.2" x14ac:dyDescent="0.25">
      <c r="V81" s="2"/>
      <c r="W81" s="2"/>
      <c r="X81" s="12"/>
      <c r="Y81" s="12"/>
      <c r="Z81" s="12"/>
      <c r="AA81" s="13"/>
      <c r="AC81"/>
      <c r="AD81" s="2"/>
    </row>
    <row r="82" spans="9:30" ht="13.2" x14ac:dyDescent="0.25">
      <c r="V82" s="2"/>
      <c r="W82" s="2"/>
      <c r="X82" s="12"/>
      <c r="Y82" s="12"/>
      <c r="Z82" s="12"/>
      <c r="AA82" s="13"/>
      <c r="AC82"/>
      <c r="AD82" s="2"/>
    </row>
    <row r="83" spans="9:30" ht="13.2" x14ac:dyDescent="0.25">
      <c r="V83" s="2"/>
      <c r="W83" s="2"/>
      <c r="X83" s="12"/>
      <c r="Y83" s="12"/>
      <c r="Z83" s="12"/>
      <c r="AA83" s="13"/>
      <c r="AC83"/>
      <c r="AD83" s="2"/>
    </row>
    <row r="84" spans="9:30" ht="13.2" x14ac:dyDescent="0.25">
      <c r="V84" s="2"/>
      <c r="W84" s="2"/>
      <c r="X84" s="12"/>
      <c r="Y84" s="12"/>
      <c r="Z84" s="12"/>
      <c r="AA84" s="13"/>
      <c r="AC84"/>
      <c r="AD84" s="2"/>
    </row>
    <row r="85" spans="9:30" ht="13.2" x14ac:dyDescent="0.25">
      <c r="V85" s="2"/>
      <c r="W85" s="2"/>
      <c r="X85" s="12"/>
      <c r="Y85" s="12"/>
      <c r="Z85" s="12"/>
      <c r="AA85" s="13"/>
      <c r="AC85"/>
      <c r="AD85" s="2"/>
    </row>
    <row r="86" spans="9:30" ht="13.2" x14ac:dyDescent="0.25">
      <c r="V86" s="2"/>
      <c r="W86" s="2"/>
      <c r="X86" s="12"/>
      <c r="Y86" s="12"/>
      <c r="Z86" s="12"/>
      <c r="AA86" s="13"/>
      <c r="AC86"/>
      <c r="AD86" s="2"/>
    </row>
    <row r="87" spans="9:30" ht="13.2" x14ac:dyDescent="0.25">
      <c r="V87" s="2"/>
      <c r="W87" s="2"/>
      <c r="X87" s="12"/>
      <c r="Y87" s="12"/>
      <c r="Z87" s="12"/>
      <c r="AA87" s="13"/>
      <c r="AC87"/>
      <c r="AD87" s="2"/>
    </row>
    <row r="88" spans="9:30" ht="13.2" x14ac:dyDescent="0.25">
      <c r="V88" s="2"/>
      <c r="W88" s="2"/>
      <c r="X88" s="12"/>
      <c r="Y88" s="12"/>
      <c r="Z88" s="12"/>
      <c r="AA88" s="13"/>
      <c r="AC88"/>
      <c r="AD88" s="2"/>
    </row>
    <row r="89" spans="9:30" ht="13.2" x14ac:dyDescent="0.25">
      <c r="V89" s="2"/>
      <c r="W89" s="2"/>
      <c r="X89" s="12"/>
      <c r="Y89" s="12"/>
      <c r="Z89" s="12"/>
      <c r="AA89" s="13"/>
      <c r="AC89"/>
      <c r="AD89" s="2"/>
    </row>
    <row r="90" spans="9:30" ht="13.2" x14ac:dyDescent="0.25">
      <c r="V90" s="2"/>
      <c r="W90" s="2"/>
      <c r="X90" s="12"/>
      <c r="Y90" s="12"/>
      <c r="Z90" s="12"/>
      <c r="AA90" s="13"/>
      <c r="AC90"/>
      <c r="AD90" s="2"/>
    </row>
    <row r="91" spans="9:30" ht="13.2" x14ac:dyDescent="0.25">
      <c r="V91" s="2"/>
      <c r="W91" s="2"/>
      <c r="X91" s="12"/>
      <c r="Y91" s="12"/>
      <c r="Z91" s="12"/>
      <c r="AA91" s="13"/>
      <c r="AC91"/>
      <c r="AD91" s="2"/>
    </row>
    <row r="92" spans="9:30" ht="13.2" x14ac:dyDescent="0.25">
      <c r="V92" s="2"/>
      <c r="W92" s="2"/>
      <c r="X92" s="12"/>
      <c r="Y92" s="12"/>
      <c r="Z92" s="12"/>
      <c r="AA92" s="13"/>
      <c r="AC92"/>
      <c r="AD92" s="2"/>
    </row>
    <row r="93" spans="9:30" ht="13.2" x14ac:dyDescent="0.25">
      <c r="I93" s="2"/>
      <c r="P93" s="2"/>
      <c r="Q93" s="2"/>
      <c r="R93" s="2"/>
      <c r="S93" s="2"/>
      <c r="T93" s="2"/>
      <c r="U93" s="2"/>
      <c r="V93" s="2"/>
      <c r="W93" s="2"/>
      <c r="X93" s="12"/>
      <c r="Y93" s="12"/>
      <c r="Z93" s="12"/>
      <c r="AA93" s="13"/>
      <c r="AC93"/>
      <c r="AD93" s="2"/>
    </row>
    <row r="94" spans="9:30" ht="13.2" x14ac:dyDescent="0.25">
      <c r="I94" s="2"/>
      <c r="P94" s="2"/>
      <c r="Q94" s="2"/>
      <c r="R94" s="2"/>
      <c r="S94" s="2"/>
      <c r="T94" s="2"/>
      <c r="U94" s="2"/>
      <c r="V94" s="2"/>
      <c r="W94" s="2"/>
      <c r="X94" s="12"/>
      <c r="Y94" s="12"/>
      <c r="Z94" s="12"/>
      <c r="AA94" s="13"/>
      <c r="AC94"/>
      <c r="AD94" s="2"/>
    </row>
    <row r="95" spans="9:30" x14ac:dyDescent="0.2">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2:AE95"/>
  <sheetViews>
    <sheetView tabSelected="1" zoomScale="85" zoomScaleNormal="85" workbookViewId="0">
      <selection activeCell="AA12" sqref="AA12"/>
    </sheetView>
  </sheetViews>
  <sheetFormatPr defaultColWidth="9.21875" defaultRowHeight="11.4" x14ac:dyDescent="0.2"/>
  <cols>
    <col min="1" max="1" width="2.44140625" style="1" customWidth="1"/>
    <col min="2" max="2" width="2.5546875" style="1" customWidth="1"/>
    <col min="3" max="3" width="14.5546875" style="1" customWidth="1"/>
    <col min="4" max="4" width="10" style="1" bestFit="1" customWidth="1"/>
    <col min="5" max="5" width="10.77734375" style="1" bestFit="1" customWidth="1"/>
    <col min="6" max="6" width="10" style="1" bestFit="1" customWidth="1"/>
    <col min="7" max="8" width="10" style="1" customWidth="1"/>
    <col min="9" max="9" width="4.21875" style="1" customWidth="1"/>
    <col min="10" max="15" width="8.77734375" style="1" customWidth="1"/>
    <col min="16" max="16" width="2.5546875" style="1" customWidth="1"/>
    <col min="17" max="17" width="18.21875" style="1" customWidth="1"/>
    <col min="18" max="22" width="9.21875" style="1"/>
    <col min="23" max="23" width="3.5546875" style="1" customWidth="1"/>
    <col min="24" max="24" width="15.77734375" style="11" bestFit="1" customWidth="1"/>
    <col min="25" max="26" width="6.5546875" style="11" bestFit="1" customWidth="1"/>
    <col min="27" max="27" width="7.77734375" style="11" bestFit="1" customWidth="1"/>
    <col min="28" max="28" width="8" style="11" bestFit="1" customWidth="1"/>
    <col min="29" max="16384" width="9.21875" style="1"/>
  </cols>
  <sheetData>
    <row r="2" spans="2:31" ht="12" x14ac:dyDescent="0.25">
      <c r="C2" s="60" t="s">
        <v>24</v>
      </c>
      <c r="D2" s="60"/>
      <c r="E2" s="60"/>
      <c r="F2" s="60"/>
      <c r="G2" s="60"/>
      <c r="H2" s="60"/>
    </row>
    <row r="3" spans="2:31" ht="29.25" customHeight="1" x14ac:dyDescent="0.25">
      <c r="C3" s="60" t="s">
        <v>0</v>
      </c>
      <c r="D3" s="60"/>
      <c r="E3" s="60"/>
      <c r="F3" s="60"/>
      <c r="G3" s="60"/>
      <c r="H3" s="60"/>
      <c r="I3" s="24"/>
      <c r="J3" s="60" t="s">
        <v>1</v>
      </c>
      <c r="K3" s="60"/>
      <c r="L3" s="60"/>
      <c r="M3" s="60"/>
      <c r="N3" s="60"/>
      <c r="O3" s="60"/>
      <c r="P3" s="24"/>
      <c r="Q3" s="60" t="s">
        <v>2</v>
      </c>
      <c r="R3" s="60"/>
      <c r="S3" s="60"/>
      <c r="T3" s="60"/>
      <c r="U3" s="60"/>
      <c r="V3" s="60"/>
      <c r="W3" s="14"/>
    </row>
    <row r="4" spans="2:31" s="3" customFormat="1" ht="41.25" customHeight="1" x14ac:dyDescent="0.2">
      <c r="B4" s="1"/>
      <c r="D4" s="35" t="s">
        <v>3</v>
      </c>
      <c r="E4" s="35" t="s">
        <v>4</v>
      </c>
      <c r="F4" s="35" t="s">
        <v>5</v>
      </c>
      <c r="G4" s="35" t="s">
        <v>6</v>
      </c>
      <c r="H4" s="35" t="s">
        <v>7</v>
      </c>
      <c r="I4" s="1"/>
      <c r="J4" s="27" t="s">
        <v>8</v>
      </c>
      <c r="K4" s="25" t="s">
        <v>3</v>
      </c>
      <c r="L4" s="26" t="s">
        <v>4</v>
      </c>
      <c r="M4" s="26" t="s">
        <v>5</v>
      </c>
      <c r="N4" s="26" t="s">
        <v>6</v>
      </c>
      <c r="O4" s="26" t="s">
        <v>7</v>
      </c>
      <c r="P4" s="1"/>
      <c r="V4" s="1"/>
      <c r="W4" s="1"/>
    </row>
    <row r="5" spans="2:31" ht="13.2" x14ac:dyDescent="0.25">
      <c r="C5" s="37" t="s">
        <v>9</v>
      </c>
      <c r="D5" s="36">
        <f>MAX(0,K5:K35)</f>
        <v>11656</v>
      </c>
      <c r="E5" s="36">
        <f t="shared" ref="E5:H5" si="0">MAX(0,L5:L35)</f>
        <v>12539.89955</v>
      </c>
      <c r="F5" s="36">
        <f t="shared" si="0"/>
        <v>12729</v>
      </c>
      <c r="G5" s="36">
        <f t="shared" si="0"/>
        <v>388</v>
      </c>
      <c r="H5" s="36">
        <f t="shared" si="0"/>
        <v>6003</v>
      </c>
      <c r="I5" s="1">
        <v>1</v>
      </c>
      <c r="J5" s="38">
        <v>1</v>
      </c>
      <c r="K5" s="28">
        <v>11656</v>
      </c>
      <c r="L5" s="29">
        <v>12539.89955</v>
      </c>
      <c r="M5" s="29">
        <v>12729</v>
      </c>
      <c r="N5" s="29">
        <v>388</v>
      </c>
      <c r="O5" s="30">
        <v>6003</v>
      </c>
      <c r="AC5"/>
      <c r="AD5" s="2"/>
      <c r="AE5" s="4"/>
    </row>
    <row r="6" spans="2:31" ht="13.2" x14ac:dyDescent="0.25">
      <c r="C6" s="37" t="s">
        <v>10</v>
      </c>
      <c r="D6" s="36">
        <f>MAX(0,-MIN(K5:K35))</f>
        <v>37915</v>
      </c>
      <c r="E6" s="36">
        <f>MAX(0,-MIN(L5:L35))</f>
        <v>11820.57641</v>
      </c>
      <c r="F6" s="36">
        <f>MAX(0,-MIN(M5:M35))</f>
        <v>6313</v>
      </c>
      <c r="G6" s="36">
        <f>MAX(0,-MIN(N5:N35))</f>
        <v>9897</v>
      </c>
      <c r="H6" s="36">
        <f>MAX(0,-MIN(O5:O35))</f>
        <v>13605</v>
      </c>
      <c r="I6" s="1">
        <v>2</v>
      </c>
      <c r="J6" s="39">
        <v>1</v>
      </c>
      <c r="K6" s="31">
        <v>4225</v>
      </c>
      <c r="L6" s="15">
        <v>11023.01197</v>
      </c>
      <c r="M6" s="15">
        <v>7441</v>
      </c>
      <c r="N6" s="15">
        <v>203</v>
      </c>
      <c r="O6" s="32">
        <v>3452</v>
      </c>
      <c r="AC6"/>
      <c r="AD6" s="2"/>
    </row>
    <row r="7" spans="2:31" ht="13.2" x14ac:dyDescent="0.25">
      <c r="I7" s="1">
        <v>3</v>
      </c>
      <c r="J7" s="39">
        <v>1</v>
      </c>
      <c r="K7" s="31">
        <v>2452</v>
      </c>
      <c r="L7" s="15">
        <v>10280.21659</v>
      </c>
      <c r="M7" s="15">
        <v>6593</v>
      </c>
      <c r="N7" s="15">
        <v>166</v>
      </c>
      <c r="O7" s="32">
        <v>3062</v>
      </c>
      <c r="W7" s="2"/>
      <c r="AC7"/>
      <c r="AD7" s="2"/>
    </row>
    <row r="8" spans="2:31" ht="13.2" x14ac:dyDescent="0.25">
      <c r="I8" s="1">
        <v>4</v>
      </c>
      <c r="J8" s="39">
        <v>1</v>
      </c>
      <c r="K8" s="31">
        <v>999</v>
      </c>
      <c r="L8" s="15">
        <v>9848.6026999999995</v>
      </c>
      <c r="M8" s="15">
        <v>5677</v>
      </c>
      <c r="N8" s="15">
        <v>144</v>
      </c>
      <c r="O8" s="32">
        <v>2378</v>
      </c>
      <c r="W8" s="2"/>
      <c r="AC8"/>
      <c r="AD8" s="2"/>
    </row>
    <row r="9" spans="2:31" ht="13.2" x14ac:dyDescent="0.25">
      <c r="I9" s="1">
        <v>5</v>
      </c>
      <c r="J9" s="39">
        <v>1</v>
      </c>
      <c r="K9" s="31">
        <v>-926</v>
      </c>
      <c r="L9" s="15">
        <v>9064.7670799999996</v>
      </c>
      <c r="M9" s="15">
        <v>4568</v>
      </c>
      <c r="N9" s="15">
        <v>138</v>
      </c>
      <c r="O9" s="32">
        <v>1852</v>
      </c>
      <c r="W9" s="2"/>
      <c r="AC9"/>
      <c r="AD9" s="2"/>
    </row>
    <row r="10" spans="2:31" ht="13.2" x14ac:dyDescent="0.25">
      <c r="I10" s="1">
        <v>6</v>
      </c>
      <c r="J10" s="39">
        <v>1</v>
      </c>
      <c r="K10" s="31">
        <v>-1649</v>
      </c>
      <c r="L10" s="15">
        <v>8447.41014</v>
      </c>
      <c r="M10" s="15">
        <v>3563</v>
      </c>
      <c r="N10" s="15">
        <v>116</v>
      </c>
      <c r="O10" s="32">
        <v>1654</v>
      </c>
      <c r="W10" s="2"/>
      <c r="AC10"/>
      <c r="AD10" s="2"/>
    </row>
    <row r="11" spans="2:31" ht="12.75" customHeight="1" x14ac:dyDescent="0.25">
      <c r="C11" s="60" t="s">
        <v>11</v>
      </c>
      <c r="D11" s="60"/>
      <c r="E11" s="60"/>
      <c r="F11" s="60"/>
      <c r="G11" s="60"/>
      <c r="H11" s="60"/>
      <c r="I11" s="1">
        <v>7</v>
      </c>
      <c r="J11" s="39">
        <v>1</v>
      </c>
      <c r="K11" s="31">
        <v>-2158</v>
      </c>
      <c r="L11" s="15">
        <v>6400.2781800000002</v>
      </c>
      <c r="M11" s="15">
        <v>3195</v>
      </c>
      <c r="N11" s="15">
        <v>96</v>
      </c>
      <c r="O11" s="32">
        <v>1351</v>
      </c>
      <c r="W11" s="2"/>
      <c r="AC11"/>
      <c r="AD11" s="2"/>
    </row>
    <row r="12" spans="2:31" ht="13.2" x14ac:dyDescent="0.25">
      <c r="C12" s="60"/>
      <c r="D12" s="60"/>
      <c r="E12" s="60"/>
      <c r="F12" s="60"/>
      <c r="G12" s="60"/>
      <c r="H12" s="60"/>
      <c r="I12" s="1">
        <v>8</v>
      </c>
      <c r="J12" s="39">
        <v>1</v>
      </c>
      <c r="K12" s="31">
        <v>-2565</v>
      </c>
      <c r="L12" s="15">
        <v>5591.2753300000004</v>
      </c>
      <c r="M12" s="15">
        <v>2630</v>
      </c>
      <c r="N12" s="15">
        <v>84</v>
      </c>
      <c r="O12" s="32">
        <v>1194</v>
      </c>
      <c r="W12" s="2"/>
      <c r="AC12"/>
      <c r="AD12" s="2"/>
    </row>
    <row r="13" spans="2:31" ht="13.2" x14ac:dyDescent="0.25">
      <c r="C13" s="3"/>
      <c r="D13" s="61" t="s">
        <v>12</v>
      </c>
      <c r="E13" s="62"/>
      <c r="F13" s="62"/>
      <c r="G13" s="62"/>
      <c r="H13" s="62"/>
      <c r="I13" s="1">
        <v>9</v>
      </c>
      <c r="J13" s="39">
        <v>1</v>
      </c>
      <c r="K13" s="31">
        <v>-3359</v>
      </c>
      <c r="L13" s="15">
        <v>4918.8474699999997</v>
      </c>
      <c r="M13" s="15">
        <v>2432</v>
      </c>
      <c r="N13" s="15">
        <v>79</v>
      </c>
      <c r="O13" s="32">
        <v>990</v>
      </c>
      <c r="W13" s="2"/>
      <c r="AC13"/>
      <c r="AD13" s="2"/>
    </row>
    <row r="14" spans="2:31" ht="12.75" customHeight="1" x14ac:dyDescent="0.25">
      <c r="C14" s="16"/>
      <c r="D14" s="46" t="s">
        <v>3</v>
      </c>
      <c r="E14" s="47" t="s">
        <v>4</v>
      </c>
      <c r="F14" s="47" t="s">
        <v>5</v>
      </c>
      <c r="G14" s="47" t="s">
        <v>6</v>
      </c>
      <c r="H14" s="48" t="s">
        <v>7</v>
      </c>
      <c r="I14" s="1">
        <v>10</v>
      </c>
      <c r="J14" s="39">
        <v>1</v>
      </c>
      <c r="K14" s="31">
        <v>-3970</v>
      </c>
      <c r="L14" s="15">
        <v>4567.4751500000002</v>
      </c>
      <c r="M14" s="15">
        <v>2235</v>
      </c>
      <c r="N14" s="15">
        <v>73</v>
      </c>
      <c r="O14" s="32">
        <v>881</v>
      </c>
      <c r="W14" s="2"/>
      <c r="AC14"/>
      <c r="AD14" s="2"/>
    </row>
    <row r="15" spans="2:31" ht="12.75" customHeight="1" x14ac:dyDescent="0.25">
      <c r="C15" s="17" t="s">
        <v>13</v>
      </c>
      <c r="D15" s="28">
        <f>MAX(K5:K35)</f>
        <v>11656</v>
      </c>
      <c r="E15" s="29">
        <f t="shared" ref="E15:H15" si="1">MAX(L5:L35)</f>
        <v>12539.89955</v>
      </c>
      <c r="F15" s="29">
        <f t="shared" si="1"/>
        <v>12729</v>
      </c>
      <c r="G15" s="29">
        <f t="shared" si="1"/>
        <v>388</v>
      </c>
      <c r="H15" s="30">
        <f t="shared" si="1"/>
        <v>6003</v>
      </c>
      <c r="I15" s="1">
        <v>11</v>
      </c>
      <c r="J15" s="39">
        <v>1</v>
      </c>
      <c r="K15" s="31">
        <v>-4416</v>
      </c>
      <c r="L15" s="15">
        <v>4278.3774599999997</v>
      </c>
      <c r="M15" s="15">
        <v>1654</v>
      </c>
      <c r="N15" s="15">
        <v>67</v>
      </c>
      <c r="O15" s="32">
        <v>769</v>
      </c>
      <c r="W15" s="6"/>
      <c r="AC15"/>
      <c r="AD15" s="2"/>
    </row>
    <row r="16" spans="2:31" ht="13.2" x14ac:dyDescent="0.25">
      <c r="C16" s="18">
        <v>0.95</v>
      </c>
      <c r="D16" s="31">
        <f>PERCENTILE(K5:K35, 0.95)</f>
        <v>3427.1499999999951</v>
      </c>
      <c r="E16" s="15">
        <f t="shared" ref="E16:H16" si="2">PERCENTILE(L5:L35, 0.95)</f>
        <v>10688.754048999997</v>
      </c>
      <c r="F16" s="15">
        <f t="shared" si="2"/>
        <v>7059.3999999999978</v>
      </c>
      <c r="G16" s="15">
        <f t="shared" si="2"/>
        <v>186.34999999999991</v>
      </c>
      <c r="H16" s="32">
        <f t="shared" si="2"/>
        <v>3276.4999999999991</v>
      </c>
      <c r="I16" s="1">
        <v>12</v>
      </c>
      <c r="J16" s="39">
        <v>1</v>
      </c>
      <c r="K16" s="31">
        <v>-5029</v>
      </c>
      <c r="L16" s="15">
        <v>3992.4666000000002</v>
      </c>
      <c r="M16" s="15">
        <v>1544</v>
      </c>
      <c r="N16" s="15">
        <v>61</v>
      </c>
      <c r="O16" s="32">
        <v>679</v>
      </c>
      <c r="W16" s="6"/>
      <c r="AC16"/>
      <c r="AD16" s="2"/>
    </row>
    <row r="17" spans="3:30" ht="13.2" x14ac:dyDescent="0.25">
      <c r="C17" s="19">
        <v>0.75</v>
      </c>
      <c r="D17" s="31">
        <f>PERCENTILE(K5:K35, 0.75)</f>
        <v>-2763.5</v>
      </c>
      <c r="E17" s="15">
        <f t="shared" ref="E17:H17" si="3">PERCENTILE(L5:L35, 0.75)</f>
        <v>5423.1683650000004</v>
      </c>
      <c r="F17" s="15">
        <f t="shared" si="3"/>
        <v>2580.5</v>
      </c>
      <c r="G17" s="15">
        <f t="shared" si="3"/>
        <v>82.75</v>
      </c>
      <c r="H17" s="32">
        <f t="shared" si="3"/>
        <v>1143</v>
      </c>
      <c r="I17" s="1">
        <v>13</v>
      </c>
      <c r="J17" s="39">
        <v>1</v>
      </c>
      <c r="K17" s="31">
        <v>-5717</v>
      </c>
      <c r="L17" s="15">
        <v>3656.5969100000002</v>
      </c>
      <c r="M17" s="15">
        <v>1347</v>
      </c>
      <c r="N17" s="15">
        <v>54</v>
      </c>
      <c r="O17" s="32">
        <v>607</v>
      </c>
      <c r="W17" s="2"/>
      <c r="AC17"/>
      <c r="AD17" s="2"/>
    </row>
    <row r="18" spans="3:30" ht="13.2" x14ac:dyDescent="0.25">
      <c r="C18" s="19">
        <v>0.5</v>
      </c>
      <c r="D18" s="31">
        <f>PERCENTILE(K5:K35, 0.5)</f>
        <v>-7118</v>
      </c>
      <c r="E18" s="15">
        <f t="shared" ref="E18:H18" si="4">PERCENTILE(L5:L35, 0.5)</f>
        <v>3267.0660250000001</v>
      </c>
      <c r="F18" s="15">
        <f t="shared" si="4"/>
        <v>768.5</v>
      </c>
      <c r="G18" s="15">
        <f t="shared" si="4"/>
        <v>17</v>
      </c>
      <c r="H18" s="32">
        <f t="shared" si="4"/>
        <v>379</v>
      </c>
      <c r="I18" s="1">
        <v>14</v>
      </c>
      <c r="J18" s="39">
        <v>1</v>
      </c>
      <c r="K18" s="31">
        <v>-6408</v>
      </c>
      <c r="L18" s="15">
        <v>3544.4015899999999</v>
      </c>
      <c r="M18" s="15">
        <v>1020</v>
      </c>
      <c r="N18" s="15">
        <v>48</v>
      </c>
      <c r="O18" s="32">
        <v>501</v>
      </c>
      <c r="W18" s="2"/>
      <c r="AC18"/>
      <c r="AD18" s="2"/>
    </row>
    <row r="19" spans="3:30" ht="13.2" x14ac:dyDescent="0.25">
      <c r="C19" s="19">
        <v>0.25</v>
      </c>
      <c r="D19" s="31">
        <f>PERCENTILE(K5:K35, 0.25)</f>
        <v>-10767.25</v>
      </c>
      <c r="E19" s="15">
        <f t="shared" ref="E19:H19" si="5">PERCENTILE(L5:L35, 0.25)</f>
        <v>2278.8874025</v>
      </c>
      <c r="F19" s="15">
        <f t="shared" si="5"/>
        <v>-763.5</v>
      </c>
      <c r="G19" s="15">
        <f t="shared" si="5"/>
        <v>-1442.25</v>
      </c>
      <c r="H19" s="32">
        <f t="shared" si="5"/>
        <v>-486.5</v>
      </c>
      <c r="I19" s="1">
        <v>15</v>
      </c>
      <c r="J19" s="39">
        <v>1</v>
      </c>
      <c r="K19" s="31">
        <v>-6870</v>
      </c>
      <c r="L19" s="15">
        <v>3364.62113</v>
      </c>
      <c r="M19" s="15">
        <v>935</v>
      </c>
      <c r="N19" s="15">
        <v>28</v>
      </c>
      <c r="O19" s="32">
        <v>403</v>
      </c>
      <c r="P19" s="3"/>
      <c r="W19" s="2"/>
      <c r="AC19"/>
      <c r="AD19" s="2"/>
    </row>
    <row r="20" spans="3:30" ht="13.2" x14ac:dyDescent="0.25">
      <c r="C20" s="18">
        <v>0.05</v>
      </c>
      <c r="D20" s="31">
        <f>PERCENTILE(K5:K35, 0.05)</f>
        <v>-19093.649999999998</v>
      </c>
      <c r="E20" s="15">
        <f t="shared" ref="E20:H20" si="6">PERCENTILE(L5:L35, 0.05)</f>
        <v>3.262927000000218</v>
      </c>
      <c r="F20" s="15">
        <f t="shared" si="6"/>
        <v>-2738.85</v>
      </c>
      <c r="G20" s="15">
        <f t="shared" si="6"/>
        <v>-5017.6499999999996</v>
      </c>
      <c r="H20" s="32">
        <f t="shared" si="6"/>
        <v>-1382.1</v>
      </c>
      <c r="I20" s="1">
        <v>16</v>
      </c>
      <c r="J20" s="39">
        <v>1</v>
      </c>
      <c r="K20" s="31">
        <v>-7366</v>
      </c>
      <c r="L20" s="15">
        <v>3169.5109200000002</v>
      </c>
      <c r="M20" s="15">
        <v>602</v>
      </c>
      <c r="N20" s="15">
        <v>6</v>
      </c>
      <c r="O20" s="32">
        <v>355</v>
      </c>
      <c r="P20" s="3"/>
      <c r="W20" s="2"/>
      <c r="AC20"/>
      <c r="AD20" s="2"/>
    </row>
    <row r="21" spans="3:30" ht="13.2" x14ac:dyDescent="0.25">
      <c r="C21" s="58" t="s">
        <v>14</v>
      </c>
      <c r="D21" s="31">
        <f>MIN(K5:K35)</f>
        <v>-37915</v>
      </c>
      <c r="E21" s="15">
        <f t="shared" ref="E21:H21" si="7">MIN(L5:L35)</f>
        <v>-11820.57641</v>
      </c>
      <c r="F21" s="15">
        <f t="shared" si="7"/>
        <v>-6313</v>
      </c>
      <c r="G21" s="15">
        <f t="shared" si="7"/>
        <v>-9897</v>
      </c>
      <c r="H21" s="32">
        <f t="shared" si="7"/>
        <v>-13605</v>
      </c>
      <c r="I21" s="1">
        <v>17</v>
      </c>
      <c r="J21" s="39">
        <v>1</v>
      </c>
      <c r="K21" s="31">
        <v>-7751</v>
      </c>
      <c r="L21" s="15">
        <v>2996.4873499999999</v>
      </c>
      <c r="M21" s="15">
        <v>339</v>
      </c>
      <c r="N21" s="15">
        <v>-14</v>
      </c>
      <c r="O21" s="32">
        <v>295</v>
      </c>
      <c r="P21" s="3"/>
      <c r="W21" s="2"/>
      <c r="AC21"/>
      <c r="AD21" s="2"/>
    </row>
    <row r="22" spans="3:30" ht="13.2" x14ac:dyDescent="0.25">
      <c r="C22" s="57" t="s">
        <v>15</v>
      </c>
      <c r="D22" s="28">
        <f>AVERAGE(K5:K35)</f>
        <v>-7440.3</v>
      </c>
      <c r="E22" s="29">
        <f>AVERAGE(L5:L35)</f>
        <v>3951.8852489999999</v>
      </c>
      <c r="F22" s="29">
        <f>AVERAGE(M5:M35)</f>
        <v>1283.0333333333333</v>
      </c>
      <c r="G22" s="29">
        <f>AVERAGE(N5:N35)</f>
        <v>-1104.2333333333333</v>
      </c>
      <c r="H22" s="30">
        <f>AVERAGE(O5:O35)</f>
        <v>189.3</v>
      </c>
      <c r="I22" s="1">
        <v>18</v>
      </c>
      <c r="J22" s="39">
        <v>1</v>
      </c>
      <c r="K22" s="31">
        <v>-8069</v>
      </c>
      <c r="L22" s="15">
        <v>2868.1855099999998</v>
      </c>
      <c r="M22" s="15">
        <v>157</v>
      </c>
      <c r="N22" s="15">
        <v>-127</v>
      </c>
      <c r="O22" s="32">
        <v>156</v>
      </c>
      <c r="P22" s="3"/>
      <c r="W22" s="2"/>
      <c r="AC22"/>
      <c r="AD22" s="2"/>
    </row>
    <row r="23" spans="3:30" ht="13.2" x14ac:dyDescent="0.25">
      <c r="C23" s="21" t="s">
        <v>16</v>
      </c>
      <c r="D23" s="31">
        <f>STDEV(K5:K35)</f>
        <v>8726.8327712430346</v>
      </c>
      <c r="E23" s="15">
        <f>STDEV(L5:L35)</f>
        <v>4424.622316026127</v>
      </c>
      <c r="F23" s="15">
        <f>STDEV(M5:M35)</f>
        <v>3627.306063004974</v>
      </c>
      <c r="G23" s="15">
        <f>STDEV(N5:N35)</f>
        <v>2245.5161711091382</v>
      </c>
      <c r="H23" s="32">
        <f>STDEV(O5:O35)</f>
        <v>3036.4903986970403</v>
      </c>
      <c r="I23" s="1">
        <v>19</v>
      </c>
      <c r="J23" s="39">
        <v>1</v>
      </c>
      <c r="K23" s="31">
        <v>-8670</v>
      </c>
      <c r="L23" s="15">
        <v>2824.9995699999999</v>
      </c>
      <c r="M23" s="15">
        <v>18</v>
      </c>
      <c r="N23" s="15">
        <v>-240</v>
      </c>
      <c r="O23" s="32">
        <v>87</v>
      </c>
      <c r="P23" s="3"/>
      <c r="Q23" s="41"/>
      <c r="R23" s="3"/>
      <c r="S23" s="3"/>
      <c r="T23" s="3"/>
      <c r="U23" s="3"/>
      <c r="W23" s="2"/>
      <c r="X23" s="12"/>
      <c r="Y23" s="12"/>
      <c r="Z23" s="12"/>
      <c r="AA23" s="13"/>
      <c r="AC23"/>
      <c r="AD23" s="2"/>
    </row>
    <row r="24" spans="3:30" ht="12.75" customHeight="1" x14ac:dyDescent="0.25">
      <c r="C24" s="22" t="s">
        <v>17</v>
      </c>
      <c r="D24" s="49">
        <f>COUNTIF(K$5:K$35,"&gt;=0")/COUNTA(K$5:K$35)</f>
        <v>0.13333333333333333</v>
      </c>
      <c r="E24" s="42">
        <f t="shared" ref="E24:H24" si="8">COUNTIF(L$5:L$35,"&gt;=0")/COUNTA(L$5:L$35)</f>
        <v>0.93333333333333335</v>
      </c>
      <c r="F24" s="42">
        <f t="shared" si="8"/>
        <v>0.6333333333333333</v>
      </c>
      <c r="G24" s="42">
        <f>COUNTIF(N$5:N$35,"&gt;=0")/COUNTA(N$5:N$35)</f>
        <v>0.53333333333333333</v>
      </c>
      <c r="H24" s="43">
        <f t="shared" si="8"/>
        <v>0.6333333333333333</v>
      </c>
      <c r="I24" s="1">
        <v>20</v>
      </c>
      <c r="J24" s="39">
        <v>1</v>
      </c>
      <c r="K24" s="31">
        <v>-9054</v>
      </c>
      <c r="L24" s="15">
        <v>2711.4884200000001</v>
      </c>
      <c r="M24" s="15">
        <v>-118</v>
      </c>
      <c r="N24" s="15">
        <v>-451</v>
      </c>
      <c r="O24" s="32">
        <v>-159</v>
      </c>
      <c r="P24" s="3"/>
      <c r="Q24" s="60" t="s">
        <v>18</v>
      </c>
      <c r="R24" s="60"/>
      <c r="S24" s="60"/>
      <c r="T24" s="60"/>
      <c r="U24" s="60"/>
      <c r="V24" s="60"/>
      <c r="W24" s="60"/>
      <c r="X24" s="12"/>
      <c r="Y24" s="12"/>
      <c r="Z24" s="12"/>
      <c r="AA24" s="13"/>
      <c r="AC24"/>
      <c r="AD24" s="2"/>
    </row>
    <row r="25" spans="3:30" ht="12.75" customHeight="1" x14ac:dyDescent="0.25">
      <c r="C25" s="23" t="s">
        <v>19</v>
      </c>
      <c r="D25" s="50">
        <f>1-D24</f>
        <v>0.8666666666666667</v>
      </c>
      <c r="E25" s="44">
        <f>1-E24</f>
        <v>6.6666666666666652E-2</v>
      </c>
      <c r="F25" s="44">
        <f>1-F24</f>
        <v>0.3666666666666667</v>
      </c>
      <c r="G25" s="44">
        <f>1-G24</f>
        <v>0.46666666666666667</v>
      </c>
      <c r="H25" s="45">
        <f>1-H24</f>
        <v>0.3666666666666667</v>
      </c>
      <c r="I25" s="1">
        <v>21</v>
      </c>
      <c r="J25" s="39">
        <v>1</v>
      </c>
      <c r="K25" s="31">
        <v>-9918</v>
      </c>
      <c r="L25" s="15">
        <v>2503.0839900000001</v>
      </c>
      <c r="M25" s="15">
        <v>-495</v>
      </c>
      <c r="N25" s="15">
        <v>-827</v>
      </c>
      <c r="O25" s="32">
        <v>-256</v>
      </c>
      <c r="P25" s="3"/>
      <c r="Q25" s="60"/>
      <c r="R25" s="60"/>
      <c r="S25" s="60"/>
      <c r="T25" s="60"/>
      <c r="U25" s="60"/>
      <c r="V25" s="60"/>
      <c r="W25" s="60"/>
      <c r="X25" s="12"/>
      <c r="Y25" s="12"/>
      <c r="Z25" s="12"/>
      <c r="AA25" s="13"/>
      <c r="AC25"/>
      <c r="AD25" s="2"/>
    </row>
    <row r="26" spans="3:30" ht="13.2" x14ac:dyDescent="0.25">
      <c r="C26" s="51" t="s">
        <v>20</v>
      </c>
      <c r="D26" s="52">
        <f>MEDIAN(K5:K35)</f>
        <v>-7118</v>
      </c>
      <c r="E26" s="52">
        <f>MEDIAN(L5:L35)</f>
        <v>3267.0660250000001</v>
      </c>
      <c r="F26" s="52">
        <f>MEDIAN(M5:M35)</f>
        <v>768.5</v>
      </c>
      <c r="G26" s="52">
        <f>MEDIAN(N5:N35)</f>
        <v>17</v>
      </c>
      <c r="H26" s="52">
        <f>MEDIAN(O5:O35)</f>
        <v>379</v>
      </c>
      <c r="I26" s="1">
        <v>22</v>
      </c>
      <c r="J26" s="39">
        <v>1</v>
      </c>
      <c r="K26" s="31">
        <v>-10387</v>
      </c>
      <c r="L26" s="15">
        <v>2372.9277200000001</v>
      </c>
      <c r="M26" s="15">
        <v>-606</v>
      </c>
      <c r="N26" s="15">
        <v>-1071</v>
      </c>
      <c r="O26" s="32">
        <v>-392</v>
      </c>
      <c r="P26" s="3"/>
      <c r="Q26" s="3"/>
      <c r="R26" s="3"/>
      <c r="S26" s="3"/>
      <c r="T26" s="3"/>
      <c r="U26" s="3"/>
      <c r="V26" s="2"/>
      <c r="W26" s="2"/>
      <c r="X26" s="12"/>
      <c r="Y26" s="12"/>
      <c r="Z26" s="12"/>
      <c r="AA26" s="13"/>
      <c r="AC26"/>
      <c r="AD26" s="2"/>
    </row>
    <row r="27" spans="3:30" ht="13.2" x14ac:dyDescent="0.25">
      <c r="I27" s="1">
        <v>23</v>
      </c>
      <c r="J27" s="39">
        <v>1</v>
      </c>
      <c r="K27" s="31">
        <v>-10894</v>
      </c>
      <c r="L27" s="15">
        <v>2247.54063</v>
      </c>
      <c r="M27" s="15">
        <v>-816</v>
      </c>
      <c r="N27" s="15">
        <v>-1566</v>
      </c>
      <c r="O27" s="32">
        <v>-518</v>
      </c>
      <c r="P27" s="3"/>
      <c r="Q27" s="3"/>
      <c r="R27" s="3"/>
      <c r="S27" s="3"/>
      <c r="T27" s="3"/>
      <c r="U27" s="3"/>
      <c r="V27" s="2"/>
      <c r="W27" s="2"/>
      <c r="X27" s="12"/>
      <c r="Y27" s="12"/>
      <c r="Z27" s="12"/>
      <c r="AA27" s="13"/>
      <c r="AC27"/>
      <c r="AD27" s="2"/>
    </row>
    <row r="28" spans="3:30" ht="13.2" x14ac:dyDescent="0.25">
      <c r="I28" s="1">
        <v>24</v>
      </c>
      <c r="J28" s="39">
        <v>1</v>
      </c>
      <c r="K28" s="31">
        <v>-11807</v>
      </c>
      <c r="L28" s="15">
        <v>2029.99964</v>
      </c>
      <c r="M28" s="15">
        <v>-1069</v>
      </c>
      <c r="N28" s="15">
        <v>-2016</v>
      </c>
      <c r="O28" s="32">
        <v>-631</v>
      </c>
      <c r="P28" s="3"/>
      <c r="X28" s="12"/>
      <c r="Y28" s="12"/>
      <c r="Z28" s="12"/>
      <c r="AA28" s="13"/>
      <c r="AC28"/>
      <c r="AD28" s="2"/>
    </row>
    <row r="29" spans="3:30" ht="13.2" x14ac:dyDescent="0.25">
      <c r="I29" s="1">
        <v>25</v>
      </c>
      <c r="J29" s="39">
        <v>1</v>
      </c>
      <c r="K29" s="31">
        <v>-12383</v>
      </c>
      <c r="L29" s="15">
        <v>1952.25188</v>
      </c>
      <c r="M29" s="15">
        <v>-1404</v>
      </c>
      <c r="N29" s="15">
        <v>-2331</v>
      </c>
      <c r="O29" s="32">
        <v>-767</v>
      </c>
      <c r="P29" s="3"/>
      <c r="Q29" s="3"/>
      <c r="R29" s="3"/>
      <c r="S29" s="3"/>
      <c r="T29" s="3"/>
      <c r="U29" s="3"/>
      <c r="V29" s="2"/>
      <c r="W29" s="2"/>
      <c r="X29" s="12"/>
      <c r="Y29" s="12"/>
      <c r="Z29" s="12"/>
      <c r="AA29" s="13"/>
      <c r="AC29"/>
      <c r="AD29" s="2"/>
    </row>
    <row r="30" spans="3:30" ht="13.2" x14ac:dyDescent="0.25">
      <c r="I30" s="1">
        <v>26</v>
      </c>
      <c r="J30" s="39">
        <v>1</v>
      </c>
      <c r="K30" s="31">
        <v>-13331</v>
      </c>
      <c r="L30" s="15">
        <v>1648.0002500000001</v>
      </c>
      <c r="M30" s="15">
        <v>-1787</v>
      </c>
      <c r="N30" s="15">
        <v>-2961</v>
      </c>
      <c r="O30" s="32">
        <v>-895</v>
      </c>
      <c r="P30" s="3"/>
      <c r="Q30" s="3"/>
      <c r="R30" s="3"/>
      <c r="S30" s="3"/>
      <c r="T30" s="3"/>
      <c r="U30" s="3"/>
      <c r="V30" s="2"/>
      <c r="W30" s="2"/>
      <c r="X30" s="12"/>
      <c r="Y30" s="12"/>
      <c r="Z30" s="12"/>
      <c r="AA30" s="13"/>
      <c r="AC30"/>
      <c r="AD30" s="2"/>
    </row>
    <row r="31" spans="3:30" ht="13.2" x14ac:dyDescent="0.25">
      <c r="I31" s="1">
        <v>27</v>
      </c>
      <c r="J31" s="39">
        <v>1</v>
      </c>
      <c r="K31" s="31">
        <v>-14368</v>
      </c>
      <c r="L31" s="15">
        <v>1418.92723</v>
      </c>
      <c r="M31" s="15">
        <v>-2143</v>
      </c>
      <c r="N31" s="15">
        <v>-3444</v>
      </c>
      <c r="O31" s="32">
        <v>-1023</v>
      </c>
      <c r="P31" s="3"/>
      <c r="Q31" s="3"/>
      <c r="R31" s="3"/>
      <c r="S31" s="3"/>
      <c r="T31" s="3"/>
      <c r="U31" s="3"/>
      <c r="V31" s="2"/>
      <c r="W31" s="2"/>
      <c r="X31" s="12"/>
      <c r="Y31" s="12"/>
      <c r="Z31" s="12"/>
      <c r="AA31" s="13"/>
      <c r="AC31"/>
      <c r="AD31" s="2"/>
    </row>
    <row r="32" spans="3:30" ht="13.2" x14ac:dyDescent="0.25">
      <c r="I32" s="1">
        <v>28</v>
      </c>
      <c r="J32" s="39">
        <v>1</v>
      </c>
      <c r="K32" s="31">
        <v>-15649</v>
      </c>
      <c r="L32" s="15">
        <v>602.52679000000001</v>
      </c>
      <c r="M32" s="15">
        <v>-2515</v>
      </c>
      <c r="N32" s="15">
        <v>-4455</v>
      </c>
      <c r="O32" s="32">
        <v>-1271</v>
      </c>
      <c r="P32" s="3"/>
      <c r="Q32" s="3"/>
      <c r="R32" s="3"/>
      <c r="S32" s="3"/>
      <c r="T32" s="3"/>
      <c r="U32" s="3"/>
      <c r="V32" s="2"/>
      <c r="W32" s="2"/>
      <c r="X32" s="12"/>
      <c r="Y32" s="12"/>
      <c r="Z32" s="12"/>
      <c r="AA32" s="13"/>
      <c r="AC32"/>
      <c r="AD32" s="2"/>
    </row>
    <row r="33" spans="9:30" ht="13.2" x14ac:dyDescent="0.25">
      <c r="I33" s="1">
        <v>29</v>
      </c>
      <c r="J33" s="39">
        <v>1</v>
      </c>
      <c r="K33" s="31">
        <v>-21912</v>
      </c>
      <c r="L33" s="15">
        <v>-487.04387000000003</v>
      </c>
      <c r="M33" s="15">
        <v>-2922</v>
      </c>
      <c r="N33" s="15">
        <v>-5478</v>
      </c>
      <c r="O33" s="32">
        <v>-1473</v>
      </c>
      <c r="P33" s="3"/>
      <c r="Q33" s="3"/>
      <c r="R33" s="3"/>
      <c r="S33" s="3"/>
      <c r="T33" s="3"/>
      <c r="U33" s="3"/>
      <c r="V33" s="2"/>
      <c r="W33" s="2"/>
      <c r="X33" s="12"/>
      <c r="Y33" s="12"/>
      <c r="Z33" s="12"/>
      <c r="AA33" s="13"/>
      <c r="AC33"/>
      <c r="AD33" s="2"/>
    </row>
    <row r="34" spans="9:30" ht="13.2" x14ac:dyDescent="0.25">
      <c r="I34" s="1">
        <v>30</v>
      </c>
      <c r="J34" s="39">
        <v>1</v>
      </c>
      <c r="K34" s="31">
        <v>-37915</v>
      </c>
      <c r="L34" s="15">
        <v>-11820.57641</v>
      </c>
      <c r="M34" s="15">
        <v>-6313</v>
      </c>
      <c r="N34" s="15">
        <v>-9897</v>
      </c>
      <c r="O34" s="32">
        <v>-13605</v>
      </c>
      <c r="P34" s="3"/>
      <c r="Q34" s="3"/>
      <c r="R34" s="3"/>
      <c r="S34" s="3"/>
      <c r="T34" s="3"/>
      <c r="U34" s="3"/>
      <c r="V34" s="2"/>
      <c r="W34" s="2"/>
      <c r="X34" s="12"/>
      <c r="Y34" s="12"/>
      <c r="Z34" s="12"/>
      <c r="AA34" s="13"/>
      <c r="AC34"/>
      <c r="AD34" s="2"/>
    </row>
    <row r="35" spans="9:30" ht="13.2" x14ac:dyDescent="0.25">
      <c r="J35" s="40"/>
      <c r="K35" s="33"/>
      <c r="L35" s="20"/>
      <c r="M35" s="20"/>
      <c r="N35" s="20"/>
      <c r="O35" s="34"/>
      <c r="P35" s="3"/>
      <c r="Q35" s="3"/>
      <c r="R35" s="3"/>
      <c r="S35" s="3"/>
      <c r="T35" s="3"/>
      <c r="U35" s="3"/>
      <c r="V35" s="2"/>
      <c r="W35" s="2"/>
      <c r="X35" s="12"/>
      <c r="Y35" s="12"/>
      <c r="Z35" s="12"/>
      <c r="AA35" s="13"/>
      <c r="AC35"/>
      <c r="AD35" s="2"/>
    </row>
    <row r="36" spans="9:30" ht="13.2" x14ac:dyDescent="0.25">
      <c r="I36" s="5"/>
      <c r="P36" s="5"/>
      <c r="Q36" s="5"/>
      <c r="R36" s="5"/>
      <c r="S36" s="5"/>
      <c r="T36" s="5"/>
      <c r="U36" s="5"/>
      <c r="V36" s="2"/>
      <c r="W36" s="2"/>
      <c r="X36" s="12"/>
      <c r="Y36" s="12"/>
      <c r="Z36" s="12"/>
      <c r="AA36" s="13"/>
      <c r="AC36"/>
      <c r="AD36" s="2"/>
    </row>
    <row r="37" spans="9:30" ht="13.2" x14ac:dyDescent="0.25">
      <c r="I37" s="5"/>
      <c r="P37" s="5"/>
      <c r="Q37" s="5"/>
      <c r="R37" s="5"/>
      <c r="S37" s="5"/>
      <c r="T37" s="5"/>
      <c r="U37" s="5"/>
      <c r="V37" s="2"/>
      <c r="W37" s="2"/>
      <c r="X37" s="12"/>
      <c r="Y37" s="12"/>
      <c r="Z37" s="12"/>
      <c r="AA37" s="13"/>
      <c r="AC37"/>
      <c r="AD37" s="2"/>
    </row>
    <row r="38" spans="9:30" ht="13.2" x14ac:dyDescent="0.25">
      <c r="I38" s="2"/>
      <c r="P38" s="2"/>
      <c r="Q38" s="2"/>
      <c r="R38" s="2"/>
      <c r="S38" s="2"/>
      <c r="T38" s="2"/>
      <c r="U38" s="2"/>
      <c r="V38" s="2"/>
      <c r="W38" s="2"/>
      <c r="X38" s="12"/>
      <c r="Y38" s="12"/>
      <c r="Z38" s="12"/>
      <c r="AA38" s="13"/>
      <c r="AC38"/>
      <c r="AD38" s="2"/>
    </row>
    <row r="39" spans="9:30" ht="13.2" x14ac:dyDescent="0.25">
      <c r="I39" s="7"/>
      <c r="P39" s="7"/>
      <c r="Q39" s="7"/>
      <c r="R39" s="7"/>
      <c r="S39" s="7"/>
      <c r="T39" s="7"/>
      <c r="U39" s="7"/>
      <c r="V39" s="2"/>
      <c r="W39" s="2"/>
      <c r="X39" s="12"/>
      <c r="Y39" s="12"/>
      <c r="Z39" s="12"/>
      <c r="AA39" s="13"/>
      <c r="AC39"/>
      <c r="AD39" s="2"/>
    </row>
    <row r="40" spans="9:30" ht="13.2" x14ac:dyDescent="0.25">
      <c r="I40" s="8"/>
      <c r="P40" s="8"/>
      <c r="Q40" s="8"/>
      <c r="R40" s="8"/>
      <c r="S40" s="8"/>
      <c r="T40" s="8"/>
      <c r="U40" s="8"/>
      <c r="V40" s="2"/>
      <c r="W40" s="2"/>
      <c r="X40" s="12"/>
      <c r="Y40" s="12"/>
      <c r="Z40" s="12"/>
      <c r="AA40" s="13"/>
      <c r="AC40"/>
      <c r="AD40" s="2"/>
    </row>
    <row r="41" spans="9:30" ht="13.2" x14ac:dyDescent="0.25">
      <c r="I41" s="8"/>
      <c r="P41" s="8"/>
      <c r="Q41" s="8"/>
      <c r="R41" s="8"/>
      <c r="S41" s="8"/>
      <c r="T41" s="8"/>
      <c r="U41" s="8"/>
      <c r="V41" s="2"/>
      <c r="W41" s="2"/>
      <c r="X41" s="12"/>
      <c r="Y41" s="12"/>
      <c r="Z41" s="12"/>
      <c r="AA41" s="13"/>
      <c r="AC41"/>
      <c r="AD41" s="2"/>
    </row>
    <row r="42" spans="9:30" ht="13.2" x14ac:dyDescent="0.25">
      <c r="I42" s="8"/>
      <c r="P42" s="8"/>
      <c r="Q42" s="8"/>
      <c r="R42" s="8"/>
      <c r="S42" s="8"/>
      <c r="T42" s="8"/>
      <c r="U42" s="8"/>
      <c r="V42" s="2"/>
      <c r="W42" s="2"/>
      <c r="X42" s="12"/>
      <c r="Y42" s="12"/>
      <c r="Z42" s="12"/>
      <c r="AA42" s="13"/>
      <c r="AC42"/>
      <c r="AD42" s="2"/>
    </row>
    <row r="43" spans="9:30" ht="13.2" x14ac:dyDescent="0.25">
      <c r="I43" s="8"/>
      <c r="P43" s="8"/>
      <c r="Q43" s="8"/>
      <c r="R43" s="8"/>
      <c r="S43" s="8"/>
      <c r="T43" s="8"/>
      <c r="U43" s="8"/>
      <c r="V43" s="2"/>
      <c r="W43" s="2"/>
      <c r="X43" s="12"/>
      <c r="Y43" s="12"/>
      <c r="Z43" s="12"/>
      <c r="AA43" s="13"/>
      <c r="AC43"/>
      <c r="AD43" s="2"/>
    </row>
    <row r="44" spans="9:30" ht="13.2" x14ac:dyDescent="0.25">
      <c r="I44" s="8"/>
      <c r="P44" s="8"/>
      <c r="Q44" s="8"/>
      <c r="R44" s="8"/>
      <c r="S44" s="8"/>
      <c r="T44" s="8"/>
      <c r="U44" s="8"/>
      <c r="V44" s="2"/>
      <c r="W44" s="2"/>
      <c r="X44" s="12"/>
      <c r="Y44" s="12"/>
      <c r="Z44" s="12"/>
      <c r="AA44" s="13"/>
      <c r="AC44"/>
      <c r="AD44" s="2"/>
    </row>
    <row r="45" spans="9:30" ht="13.2" x14ac:dyDescent="0.25">
      <c r="I45" s="8"/>
      <c r="P45" s="8"/>
      <c r="Q45" s="8"/>
      <c r="R45" s="8"/>
      <c r="S45" s="8"/>
      <c r="T45" s="8"/>
      <c r="U45" s="8"/>
      <c r="V45" s="2"/>
      <c r="W45" s="2"/>
      <c r="X45" s="12"/>
      <c r="Y45" s="12"/>
      <c r="Z45" s="12"/>
      <c r="AA45" s="13"/>
      <c r="AC45"/>
      <c r="AD45" s="2"/>
    </row>
    <row r="46" spans="9:30" ht="13.2" x14ac:dyDescent="0.25">
      <c r="I46" s="8"/>
      <c r="P46" s="8"/>
      <c r="Q46" s="8"/>
      <c r="R46" s="8"/>
      <c r="S46" s="8"/>
      <c r="T46" s="8"/>
      <c r="U46" s="8"/>
      <c r="V46" s="2"/>
      <c r="W46" s="2"/>
      <c r="X46" s="12"/>
      <c r="Y46" s="12"/>
      <c r="Z46" s="12"/>
      <c r="AA46" s="13"/>
      <c r="AC46"/>
      <c r="AD46" s="2"/>
    </row>
    <row r="47" spans="9:30" ht="13.2" x14ac:dyDescent="0.25">
      <c r="I47" s="8"/>
      <c r="P47" s="8"/>
      <c r="Q47" s="8"/>
      <c r="R47" s="8"/>
      <c r="S47" s="8"/>
      <c r="T47" s="8"/>
      <c r="U47" s="8"/>
      <c r="V47" s="2"/>
      <c r="W47" s="2"/>
      <c r="X47" s="12"/>
      <c r="Y47" s="12"/>
      <c r="Z47" s="12"/>
      <c r="AA47" s="13"/>
      <c r="AC47"/>
      <c r="AD47" s="2"/>
    </row>
    <row r="48" spans="9:30" ht="13.2" x14ac:dyDescent="0.25">
      <c r="I48" s="8"/>
      <c r="P48" s="8"/>
      <c r="Q48" s="8"/>
      <c r="R48" s="8"/>
      <c r="S48" s="8"/>
      <c r="T48" s="8"/>
      <c r="U48" s="8"/>
      <c r="V48" s="2"/>
      <c r="W48" s="2"/>
      <c r="X48" s="12"/>
      <c r="Y48" s="12"/>
      <c r="Z48" s="12"/>
      <c r="AA48" s="13"/>
      <c r="AC48"/>
      <c r="AD48" s="2"/>
    </row>
    <row r="49" spans="9:30" ht="13.2" x14ac:dyDescent="0.25">
      <c r="I49" s="8"/>
      <c r="P49" s="8"/>
      <c r="Q49" s="8"/>
      <c r="R49" s="8"/>
      <c r="S49" s="8"/>
      <c r="T49" s="8"/>
      <c r="U49" s="8"/>
      <c r="V49" s="2"/>
      <c r="W49" s="2"/>
      <c r="X49" s="12"/>
      <c r="Y49" s="12"/>
      <c r="Z49" s="12"/>
      <c r="AA49" s="13"/>
      <c r="AC49"/>
      <c r="AD49" s="2"/>
    </row>
    <row r="50" spans="9:30" ht="13.2" x14ac:dyDescent="0.25">
      <c r="I50" s="8"/>
      <c r="P50" s="8"/>
      <c r="Q50" s="8"/>
      <c r="R50" s="8"/>
      <c r="S50" s="8"/>
      <c r="T50" s="8"/>
      <c r="U50" s="8"/>
      <c r="V50" s="2"/>
      <c r="W50" s="2"/>
      <c r="X50" s="12"/>
      <c r="Y50" s="12"/>
      <c r="Z50" s="12"/>
      <c r="AA50" s="13"/>
      <c r="AC50"/>
      <c r="AD50" s="2"/>
    </row>
    <row r="51" spans="9:30" ht="13.2" x14ac:dyDescent="0.25">
      <c r="I51" s="8"/>
      <c r="P51" s="8"/>
      <c r="Q51" s="8"/>
      <c r="R51" s="8"/>
      <c r="S51" s="8"/>
      <c r="T51" s="8"/>
      <c r="U51" s="8"/>
      <c r="V51" s="2"/>
      <c r="W51" s="2"/>
      <c r="X51" s="12"/>
      <c r="Y51" s="12"/>
      <c r="Z51" s="12"/>
      <c r="AA51" s="13"/>
      <c r="AC51"/>
      <c r="AD51" s="2"/>
    </row>
    <row r="52" spans="9:30" ht="13.2" x14ac:dyDescent="0.25">
      <c r="I52" s="9"/>
      <c r="P52" s="9"/>
      <c r="Q52" s="8"/>
      <c r="R52" s="8"/>
      <c r="S52" s="8"/>
      <c r="T52" s="8"/>
      <c r="U52" s="8"/>
      <c r="V52" s="2"/>
      <c r="W52" s="2"/>
      <c r="X52" s="12"/>
      <c r="Y52" s="12"/>
      <c r="Z52" s="12"/>
      <c r="AA52" s="13"/>
      <c r="AC52"/>
      <c r="AD52" s="2"/>
    </row>
    <row r="53" spans="9:30" ht="13.2" x14ac:dyDescent="0.25">
      <c r="I53" s="9"/>
      <c r="P53" s="9"/>
      <c r="Q53" s="8"/>
      <c r="R53" s="8"/>
      <c r="S53" s="8"/>
      <c r="T53" s="8"/>
      <c r="U53" s="8"/>
      <c r="V53" s="2"/>
      <c r="W53" s="2"/>
      <c r="X53" s="12"/>
      <c r="Y53" s="12"/>
      <c r="Z53" s="12"/>
      <c r="AA53" s="13"/>
      <c r="AC53"/>
      <c r="AD53" s="2"/>
    </row>
    <row r="54" spans="9:30" ht="13.2" x14ac:dyDescent="0.25">
      <c r="I54" s="9"/>
      <c r="P54" s="9"/>
      <c r="Q54" s="9"/>
      <c r="R54" s="9"/>
      <c r="S54" s="9"/>
      <c r="T54" s="9"/>
      <c r="U54" s="9"/>
      <c r="V54" s="2"/>
      <c r="W54" s="2"/>
      <c r="X54" s="12"/>
      <c r="Y54" s="12"/>
      <c r="Z54" s="12"/>
      <c r="AA54" s="13"/>
      <c r="AC54"/>
      <c r="AD54" s="2"/>
    </row>
    <row r="55" spans="9:30" ht="13.2" x14ac:dyDescent="0.25">
      <c r="I55" s="9"/>
      <c r="P55" s="9"/>
      <c r="Q55" s="9"/>
      <c r="R55" s="9"/>
      <c r="S55" s="9"/>
      <c r="T55" s="9"/>
      <c r="U55" s="9"/>
      <c r="V55" s="2"/>
      <c r="W55" s="2"/>
      <c r="X55" s="12"/>
      <c r="Y55" s="12"/>
      <c r="Z55" s="12"/>
      <c r="AA55" s="13"/>
      <c r="AC55"/>
      <c r="AD55" s="2"/>
    </row>
    <row r="56" spans="9:30" ht="13.2" x14ac:dyDescent="0.25">
      <c r="I56" s="8"/>
      <c r="P56" s="8"/>
      <c r="Q56" s="8"/>
      <c r="R56" s="8"/>
      <c r="S56" s="8"/>
      <c r="T56" s="8"/>
      <c r="U56" s="8"/>
      <c r="V56" s="2"/>
      <c r="W56" s="2"/>
      <c r="X56" s="12"/>
      <c r="Y56" s="12"/>
      <c r="Z56" s="12"/>
      <c r="AA56" s="13"/>
      <c r="AC56"/>
      <c r="AD56" s="2"/>
    </row>
    <row r="57" spans="9:30" ht="13.2" x14ac:dyDescent="0.25">
      <c r="I57" s="8"/>
      <c r="P57" s="8"/>
      <c r="Q57" s="8"/>
      <c r="R57" s="8"/>
      <c r="S57" s="8"/>
      <c r="T57" s="8"/>
      <c r="U57" s="8"/>
      <c r="V57" s="2"/>
      <c r="W57" s="2"/>
      <c r="X57" s="12"/>
      <c r="Y57" s="12"/>
      <c r="Z57" s="12"/>
      <c r="AA57" s="13"/>
      <c r="AC57"/>
      <c r="AD57" s="2"/>
    </row>
    <row r="58" spans="9:30" ht="13.2" x14ac:dyDescent="0.25">
      <c r="I58" s="8"/>
      <c r="P58" s="8"/>
      <c r="Q58" s="8"/>
      <c r="R58" s="8"/>
      <c r="S58" s="8"/>
      <c r="T58" s="8"/>
      <c r="U58" s="8"/>
      <c r="V58" s="2"/>
      <c r="W58" s="2"/>
      <c r="X58" s="12"/>
      <c r="Y58" s="12"/>
      <c r="Z58" s="12"/>
      <c r="AA58" s="13"/>
      <c r="AC58"/>
      <c r="AD58" s="2"/>
    </row>
    <row r="59" spans="9:30" ht="13.2" x14ac:dyDescent="0.25">
      <c r="I59" s="10"/>
      <c r="P59" s="10"/>
      <c r="Q59" s="10"/>
      <c r="R59" s="10"/>
      <c r="S59" s="10"/>
      <c r="T59" s="10"/>
      <c r="U59" s="10"/>
      <c r="V59" s="2"/>
      <c r="W59" s="2"/>
      <c r="X59" s="12"/>
      <c r="Y59" s="12"/>
      <c r="Z59" s="12"/>
      <c r="AA59" s="13"/>
      <c r="AC59"/>
      <c r="AD59" s="2"/>
    </row>
    <row r="60" spans="9:30" ht="13.2" x14ac:dyDescent="0.25">
      <c r="V60" s="2"/>
      <c r="W60" s="2"/>
      <c r="X60" s="12"/>
      <c r="Y60" s="12"/>
      <c r="Z60" s="12"/>
      <c r="AA60" s="13"/>
      <c r="AC60"/>
      <c r="AD60" s="2"/>
    </row>
    <row r="61" spans="9:30" ht="13.2" x14ac:dyDescent="0.25">
      <c r="V61" s="2"/>
      <c r="W61" s="2"/>
      <c r="X61" s="12"/>
      <c r="Y61" s="12"/>
      <c r="Z61" s="12"/>
      <c r="AA61" s="13"/>
      <c r="AC61"/>
      <c r="AD61" s="2"/>
    </row>
    <row r="62" spans="9:30" ht="13.2" x14ac:dyDescent="0.25">
      <c r="V62" s="2"/>
      <c r="W62" s="2"/>
      <c r="X62" s="12"/>
      <c r="Y62" s="12"/>
      <c r="Z62" s="12"/>
      <c r="AA62" s="13"/>
      <c r="AC62"/>
      <c r="AD62" s="2"/>
    </row>
    <row r="63" spans="9:30" ht="13.2" x14ac:dyDescent="0.25">
      <c r="V63" s="2"/>
      <c r="W63" s="2"/>
      <c r="X63" s="12"/>
      <c r="Y63" s="12"/>
      <c r="Z63" s="12"/>
      <c r="AA63" s="13"/>
      <c r="AC63"/>
      <c r="AD63" s="2"/>
    </row>
    <row r="64" spans="9:30" ht="13.2" x14ac:dyDescent="0.25">
      <c r="V64" s="2"/>
      <c r="W64" s="2"/>
      <c r="X64" s="12"/>
      <c r="Y64" s="12"/>
      <c r="Z64" s="12"/>
      <c r="AA64" s="13"/>
      <c r="AC64"/>
      <c r="AD64" s="2"/>
    </row>
    <row r="65" spans="22:30" ht="13.2" x14ac:dyDescent="0.25">
      <c r="V65" s="2"/>
      <c r="W65" s="2"/>
      <c r="X65" s="12"/>
      <c r="Y65" s="12"/>
      <c r="Z65" s="12"/>
      <c r="AA65" s="13"/>
      <c r="AC65"/>
      <c r="AD65" s="2"/>
    </row>
    <row r="66" spans="22:30" ht="13.2" x14ac:dyDescent="0.25">
      <c r="V66" s="2"/>
      <c r="W66" s="2"/>
      <c r="X66" s="12"/>
      <c r="Y66" s="12"/>
      <c r="Z66" s="12"/>
      <c r="AA66" s="13"/>
      <c r="AC66"/>
      <c r="AD66" s="2"/>
    </row>
    <row r="67" spans="22:30" ht="13.2" x14ac:dyDescent="0.25">
      <c r="V67" s="2"/>
      <c r="W67" s="2"/>
      <c r="X67" s="12"/>
      <c r="Y67" s="12"/>
      <c r="Z67" s="12"/>
      <c r="AA67" s="13"/>
      <c r="AC67"/>
      <c r="AD67" s="2"/>
    </row>
    <row r="68" spans="22:30" ht="13.2" x14ac:dyDescent="0.25">
      <c r="V68" s="2"/>
      <c r="W68" s="2"/>
      <c r="X68" s="12"/>
      <c r="Y68" s="12"/>
      <c r="Z68" s="12"/>
      <c r="AA68" s="13"/>
      <c r="AC68"/>
      <c r="AD68" s="2"/>
    </row>
    <row r="69" spans="22:30" ht="13.2" x14ac:dyDescent="0.25">
      <c r="V69" s="2"/>
      <c r="W69" s="2"/>
      <c r="X69" s="12"/>
      <c r="Y69" s="12"/>
      <c r="Z69" s="12"/>
      <c r="AA69" s="13"/>
      <c r="AC69"/>
      <c r="AD69" s="2"/>
    </row>
    <row r="70" spans="22:30" ht="13.2" x14ac:dyDescent="0.25">
      <c r="V70" s="2"/>
      <c r="W70" s="2"/>
      <c r="X70" s="12"/>
      <c r="Y70" s="12"/>
      <c r="Z70" s="12"/>
      <c r="AA70" s="13"/>
      <c r="AC70"/>
      <c r="AD70" s="2"/>
    </row>
    <row r="71" spans="22:30" ht="13.2" x14ac:dyDescent="0.25">
      <c r="V71" s="2"/>
      <c r="W71" s="2"/>
      <c r="X71" s="12"/>
      <c r="Y71" s="12"/>
      <c r="Z71" s="12"/>
      <c r="AA71" s="13"/>
      <c r="AC71"/>
      <c r="AD71" s="2"/>
    </row>
    <row r="72" spans="22:30" ht="13.2" x14ac:dyDescent="0.25">
      <c r="V72" s="2"/>
      <c r="W72" s="2"/>
      <c r="X72" s="12"/>
      <c r="Y72" s="12"/>
      <c r="Z72" s="12"/>
      <c r="AA72" s="13"/>
      <c r="AC72"/>
      <c r="AD72" s="2"/>
    </row>
    <row r="73" spans="22:30" ht="13.2" x14ac:dyDescent="0.25">
      <c r="V73" s="2"/>
      <c r="W73" s="2"/>
      <c r="X73" s="12"/>
      <c r="Y73" s="12"/>
      <c r="Z73" s="12"/>
      <c r="AA73" s="13"/>
      <c r="AC73"/>
      <c r="AD73" s="2"/>
    </row>
    <row r="74" spans="22:30" ht="13.2" x14ac:dyDescent="0.25">
      <c r="V74" s="2"/>
      <c r="W74" s="2"/>
      <c r="X74" s="12"/>
      <c r="Y74" s="12"/>
      <c r="Z74" s="12"/>
      <c r="AA74" s="13"/>
      <c r="AC74"/>
      <c r="AD74" s="2"/>
    </row>
    <row r="75" spans="22:30" ht="13.2" x14ac:dyDescent="0.25">
      <c r="V75" s="2"/>
      <c r="W75" s="2"/>
      <c r="X75" s="12"/>
      <c r="Y75" s="12"/>
      <c r="Z75" s="12"/>
      <c r="AA75" s="13"/>
      <c r="AC75"/>
      <c r="AD75" s="2"/>
    </row>
    <row r="76" spans="22:30" ht="13.2" x14ac:dyDescent="0.25">
      <c r="V76" s="2"/>
      <c r="W76" s="2"/>
      <c r="X76" s="12"/>
      <c r="Y76" s="12"/>
      <c r="Z76" s="12"/>
      <c r="AA76" s="13"/>
      <c r="AC76"/>
      <c r="AD76" s="2"/>
    </row>
    <row r="77" spans="22:30" ht="13.2" x14ac:dyDescent="0.25">
      <c r="V77" s="2"/>
      <c r="W77" s="2"/>
      <c r="X77" s="12"/>
      <c r="Y77" s="12"/>
      <c r="Z77" s="12"/>
      <c r="AA77" s="13"/>
      <c r="AC77"/>
      <c r="AD77" s="2"/>
    </row>
    <row r="78" spans="22:30" ht="13.2" x14ac:dyDescent="0.25">
      <c r="V78" s="2"/>
      <c r="W78" s="2"/>
      <c r="X78" s="12"/>
      <c r="Y78" s="12"/>
      <c r="Z78" s="12"/>
      <c r="AA78" s="13"/>
      <c r="AC78"/>
      <c r="AD78" s="2"/>
    </row>
    <row r="79" spans="22:30" ht="13.2" x14ac:dyDescent="0.25">
      <c r="V79" s="2"/>
      <c r="W79" s="2"/>
      <c r="X79" s="12"/>
      <c r="Y79" s="12"/>
      <c r="Z79" s="12"/>
      <c r="AA79" s="13"/>
      <c r="AC79"/>
      <c r="AD79" s="2"/>
    </row>
    <row r="80" spans="22:30" ht="13.2" x14ac:dyDescent="0.25">
      <c r="V80" s="2"/>
      <c r="W80" s="2"/>
      <c r="X80" s="12"/>
      <c r="Y80" s="12"/>
      <c r="Z80" s="12"/>
      <c r="AA80" s="13"/>
      <c r="AC80"/>
      <c r="AD80" s="2"/>
    </row>
    <row r="81" spans="9:30" ht="13.2" x14ac:dyDescent="0.25">
      <c r="V81" s="2"/>
      <c r="W81" s="2"/>
      <c r="X81" s="12"/>
      <c r="Y81" s="12"/>
      <c r="Z81" s="12"/>
      <c r="AA81" s="13"/>
      <c r="AC81"/>
      <c r="AD81" s="2"/>
    </row>
    <row r="82" spans="9:30" ht="13.2" x14ac:dyDescent="0.25">
      <c r="V82" s="2"/>
      <c r="W82" s="2"/>
      <c r="X82" s="12"/>
      <c r="Y82" s="12"/>
      <c r="Z82" s="12"/>
      <c r="AA82" s="13"/>
      <c r="AC82"/>
      <c r="AD82" s="2"/>
    </row>
    <row r="83" spans="9:30" ht="13.2" x14ac:dyDescent="0.25">
      <c r="V83" s="2"/>
      <c r="W83" s="2"/>
      <c r="X83" s="12"/>
      <c r="Y83" s="12"/>
      <c r="Z83" s="12"/>
      <c r="AA83" s="13"/>
      <c r="AC83"/>
      <c r="AD83" s="2"/>
    </row>
    <row r="84" spans="9:30" ht="13.2" x14ac:dyDescent="0.25">
      <c r="V84" s="2"/>
      <c r="W84" s="2"/>
      <c r="X84" s="12"/>
      <c r="Y84" s="12"/>
      <c r="Z84" s="12"/>
      <c r="AA84" s="13"/>
      <c r="AC84"/>
      <c r="AD84" s="2"/>
    </row>
    <row r="85" spans="9:30" ht="13.2" x14ac:dyDescent="0.25">
      <c r="V85" s="2"/>
      <c r="W85" s="2"/>
      <c r="X85" s="12"/>
      <c r="Y85" s="12"/>
      <c r="Z85" s="12"/>
      <c r="AA85" s="13"/>
      <c r="AC85"/>
      <c r="AD85" s="2"/>
    </row>
    <row r="86" spans="9:30" ht="13.2" x14ac:dyDescent="0.25">
      <c r="V86" s="2"/>
      <c r="W86" s="2"/>
      <c r="X86" s="12"/>
      <c r="Y86" s="12"/>
      <c r="Z86" s="12"/>
      <c r="AA86" s="13"/>
      <c r="AC86"/>
      <c r="AD86" s="2"/>
    </row>
    <row r="87" spans="9:30" ht="13.2" x14ac:dyDescent="0.25">
      <c r="V87" s="2"/>
      <c r="W87" s="2"/>
      <c r="X87" s="12"/>
      <c r="Y87" s="12"/>
      <c r="Z87" s="12"/>
      <c r="AA87" s="13"/>
      <c r="AC87"/>
      <c r="AD87" s="2"/>
    </row>
    <row r="88" spans="9:30" ht="13.2" x14ac:dyDescent="0.25">
      <c r="V88" s="2"/>
      <c r="W88" s="2"/>
      <c r="X88" s="12"/>
      <c r="Y88" s="12"/>
      <c r="Z88" s="12"/>
      <c r="AA88" s="13"/>
      <c r="AC88"/>
      <c r="AD88" s="2"/>
    </row>
    <row r="89" spans="9:30" ht="13.2" x14ac:dyDescent="0.25">
      <c r="V89" s="2"/>
      <c r="W89" s="2"/>
      <c r="X89" s="12"/>
      <c r="Y89" s="12"/>
      <c r="Z89" s="12"/>
      <c r="AA89" s="13"/>
      <c r="AC89"/>
      <c r="AD89" s="2"/>
    </row>
    <row r="90" spans="9:30" ht="13.2" x14ac:dyDescent="0.25">
      <c r="V90" s="2"/>
      <c r="W90" s="2"/>
      <c r="X90" s="12"/>
      <c r="Y90" s="12"/>
      <c r="Z90" s="12"/>
      <c r="AA90" s="13"/>
      <c r="AC90"/>
      <c r="AD90" s="2"/>
    </row>
    <row r="91" spans="9:30" ht="13.2" x14ac:dyDescent="0.25">
      <c r="V91" s="2"/>
      <c r="W91" s="2"/>
      <c r="X91" s="12"/>
      <c r="Y91" s="12"/>
      <c r="Z91" s="12"/>
      <c r="AA91" s="13"/>
      <c r="AC91"/>
      <c r="AD91" s="2"/>
    </row>
    <row r="92" spans="9:30" ht="13.2" x14ac:dyDescent="0.25">
      <c r="V92" s="2"/>
      <c r="W92" s="2"/>
      <c r="X92" s="12"/>
      <c r="Y92" s="12"/>
      <c r="Z92" s="12"/>
      <c r="AA92" s="13"/>
      <c r="AC92"/>
      <c r="AD92" s="2"/>
    </row>
    <row r="93" spans="9:30" ht="13.2" x14ac:dyDescent="0.25">
      <c r="I93" s="2"/>
      <c r="P93" s="2"/>
      <c r="Q93" s="2"/>
      <c r="R93" s="2"/>
      <c r="S93" s="2"/>
      <c r="T93" s="2"/>
      <c r="U93" s="2"/>
      <c r="V93" s="2"/>
      <c r="W93" s="2"/>
      <c r="X93" s="12"/>
      <c r="Y93" s="12"/>
      <c r="Z93" s="12"/>
      <c r="AA93" s="13"/>
      <c r="AC93"/>
      <c r="AD93" s="2"/>
    </row>
    <row r="94" spans="9:30" ht="13.2" x14ac:dyDescent="0.25">
      <c r="I94" s="2"/>
      <c r="P94" s="2"/>
      <c r="Q94" s="2"/>
      <c r="R94" s="2"/>
      <c r="S94" s="2"/>
      <c r="T94" s="2"/>
      <c r="U94" s="2"/>
      <c r="V94" s="2"/>
      <c r="W94" s="2"/>
      <c r="X94" s="12"/>
      <c r="Y94" s="12"/>
      <c r="Z94" s="12"/>
      <c r="AA94" s="13"/>
      <c r="AC94"/>
      <c r="AD94" s="2"/>
    </row>
    <row r="95" spans="9:30" x14ac:dyDescent="0.2">
      <c r="V95" s="2"/>
      <c r="W95" s="2"/>
      <c r="X95" s="12"/>
      <c r="Y95" s="12"/>
      <c r="Z95" s="12"/>
      <c r="AA95" s="13"/>
    </row>
  </sheetData>
  <mergeCells count="7">
    <mergeCell ref="C2:H2"/>
    <mergeCell ref="Q24:W25"/>
    <mergeCell ref="C3:H3"/>
    <mergeCell ref="J3:O3"/>
    <mergeCell ref="Q3:V3"/>
    <mergeCell ref="C11:H12"/>
    <mergeCell ref="D13:H13"/>
  </mergeCells>
  <printOptions horizontalCentered="1"/>
  <pageMargins left="0.19685039370078741" right="0.19685039370078741" top="0.59055118110236227" bottom="0.59055118110236227" header="0.31496062992125984" footer="0.31496062992125984"/>
  <pageSetup paperSize="9" scale="74"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MODocument" ma:contentTypeID="0x0101003682EC294E70964CA11672F4BF344AEB0040D83036B81B184498E6A5AE7F3CA777" ma:contentTypeVersion="35" ma:contentTypeDescription="" ma:contentTypeScope="" ma:versionID="7e5c1078d628600ddcf50973a218af04">
  <xsd:schema xmlns:xsd="http://www.w3.org/2001/XMLSchema" xmlns:xs="http://www.w3.org/2001/XMLSchema" xmlns:p="http://schemas.microsoft.com/office/2006/metadata/properties" xmlns:ns2="c2d3ddbd-1907-4f48-8693-0f26089e1585" xmlns:ns3="e06d6100-095f-438e-9ab4-ec985388c483" targetNamespace="http://schemas.microsoft.com/office/2006/metadata/properties" ma:root="true" ma:fieldsID="8f94203ed367bfd3dffd5f7a278823d3" ns2:_="" ns3:_="">
    <xsd:import namespace="c2d3ddbd-1907-4f48-8693-0f26089e1585"/>
    <xsd:import namespace="e06d6100-095f-438e-9ab4-ec985388c483"/>
    <xsd:element name="properties">
      <xsd:complexType>
        <xsd:sequence>
          <xsd:element name="documentManagement">
            <xsd:complexType>
              <xsd:all>
                <xsd:element ref="ns2:TaxCatchAll" minOccurs="0"/>
                <xsd:element ref="ns2:AEMOCustodian" minOccurs="0"/>
                <xsd:element ref="ns2:AEMODescription" minOccurs="0"/>
                <xsd:element ref="ns2:ArchiveDocument" minOccurs="0"/>
                <xsd:element ref="ns2:TaxCatchAllLabel" minOccurs="0"/>
                <xsd:element ref="ns2:AEMODocumentTypeTaxHTField0" minOccurs="0"/>
                <xsd:element ref="ns2:AEMOKeywordsTaxHTField0"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3ddbd-1907-4f48-8693-0f26089e158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ff8c17b-95d3-4743-a69e-f4f321e5f386}" ma:internalName="TaxCatchAll" ma:readOnly="false" ma:showField="CatchAllData"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Custodian" ma:index="9"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0" nillable="true" ma:displayName="AEMODescription" ma:internalName="AEMODescription" ma:readOnly="false">
      <xsd:simpleType>
        <xsd:restriction base="dms:Note"/>
      </xsd:simpleType>
    </xsd:element>
    <xsd:element name="ArchiveDocument" ma:index="13" nillable="true" ma:displayName="ArchiveDocument" ma:default="0" ma:description="Checking this box will send the document to the AEMO Archive and leave a link in its place." ma:internalName="ArchiveDocument" ma:readOnly="false">
      <xsd:simpleType>
        <xsd:restriction base="dms:Boolean"/>
      </xsd:simpleType>
    </xsd:element>
    <xsd:element name="TaxCatchAllLabel" ma:index="14" nillable="true" ma:displayName="Taxonomy Catch All Column1" ma:hidden="true" ma:list="{dff8c17b-95d3-4743-a69e-f4f321e5f386}" ma:internalName="TaxCatchAllLabel" ma:readOnly="false" ma:showField="CatchAllDataLabel"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3e8ba7a3-af95-40f6-9ded-4ebe13adeb29" ma:termSetId="7d85e329-3a18-4351-8865-4c9585fd1cc0" ma:anchorId="00000000-0000-0000-0000-000000000000" ma:open="false" ma:isKeyword="false">
      <xsd:complexType>
        <xsd:sequence>
          <xsd:element ref="pc:Terms" minOccurs="0" maxOccurs="1"/>
        </xsd:sequence>
      </xsd:complexType>
    </xsd:element>
    <xsd:element name="AEMOKeywordsTaxHTField0" ma:index="16" nillable="true" ma:taxonomy="true" ma:internalName="AEMOKeywordsTaxHTField0" ma:taxonomyFieldName="AEMOKeywords" ma:displayName="AEMOKeywords" ma:readOnly="false" ma:fieldId="{443585ba-fce9-427e-bd78-308c17c973aa}" ma:taxonomyMulti="true" ma:sspId="3e8ba7a3-af95-40f6-9ded-4ebe13adeb29" ma:termSetId="70885f33-8be5-4917-bc67-8833a068ef45" ma:anchorId="00000000-0000-0000-0000-000000000000" ma:open="tru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6d6100-095f-438e-9ab4-ec985388c483"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customXsn xmlns="http://schemas.microsoft.com/office/2006/metadata/customXsn">
  <xsnLocation/>
  <cached>True</cached>
  <openByDefault>True</openByDefault>
  <xsnScope/>
</customXsn>
</file>

<file path=customXml/item4.xml><?xml version="1.0" encoding="utf-8"?>
<p:properties xmlns:p="http://schemas.microsoft.com/office/2006/metadata/properties" xmlns:xsi="http://www.w3.org/2001/XMLSchema-instance" xmlns:pc="http://schemas.microsoft.com/office/infopath/2007/PartnerControls">
  <documentManagement>
    <AEMODescription xmlns="c2d3ddbd-1907-4f48-8693-0f26089e1585" xsi:nil="true"/>
    <AEMOCustodian xmlns="c2d3ddbd-1907-4f48-8693-0f26089e1585">
      <UserInfo>
        <DisplayName>Luke Stevens</DisplayName>
        <AccountId>23</AccountId>
        <AccountType/>
      </UserInfo>
    </AEMOCustodian>
    <ArchiveDocument xmlns="c2d3ddbd-1907-4f48-8693-0f26089e1585">false</ArchiveDocument>
    <AEMOKeywordsTaxHTField0 xmlns="c2d3ddbd-1907-4f48-8693-0f26089e1585">
      <Terms xmlns="http://schemas.microsoft.com/office/infopath/2007/PartnerControls">
        <TermInfo xmlns="http://schemas.microsoft.com/office/infopath/2007/PartnerControls">
          <TermName xmlns="http://schemas.microsoft.com/office/infopath/2007/PartnerControls">STTM</TermName>
          <TermId xmlns="http://schemas.microsoft.com/office/infopath/2007/PartnerControls">14e15b49-f49d-4f43-96a1-c05c79f71972</TermId>
        </TermInfo>
      </Terms>
    </AEMOKeywordsTaxHTField0>
    <TaxCatchAll xmlns="c2d3ddbd-1907-4f48-8693-0f26089e1585">
      <Value>65</Value>
      <Value>6</Value>
    </TaxCatchAll>
    <AEMODocumentTypeTaxHTField0 xmlns="c2d3ddbd-1907-4f48-8693-0f26089e1585">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8ae4cf81-fd7c-4b5d-880f-3ad9d29fca1a</TermId>
        </TermInfo>
      </Terms>
    </AEMODocumentTypeTaxHTField0>
    <TaxCatchAllLabel xmlns="c2d3ddbd-1907-4f48-8693-0f26089e1585" xsi:nil="true"/>
  </documentManagement>
</p:properties>
</file>

<file path=customXml/itemProps1.xml><?xml version="1.0" encoding="utf-8"?>
<ds:datastoreItem xmlns:ds="http://schemas.openxmlformats.org/officeDocument/2006/customXml" ds:itemID="{48768A9A-323A-4E4A-A1BE-6F6E4A50A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3ddbd-1907-4f48-8693-0f26089e1585"/>
    <ds:schemaRef ds:uri="e06d6100-095f-438e-9ab4-ec985388c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48E436-861F-4992-8E1D-ACC743405309}">
  <ds:schemaRefs>
    <ds:schemaRef ds:uri="http://schemas.microsoft.com/sharepoint/v3/contenttype/forms"/>
  </ds:schemaRefs>
</ds:datastoreItem>
</file>

<file path=customXml/itemProps3.xml><?xml version="1.0" encoding="utf-8"?>
<ds:datastoreItem xmlns:ds="http://schemas.openxmlformats.org/officeDocument/2006/customXml" ds:itemID="{B19006E3-DD10-4463-B0B4-5AFC927126C4}">
  <ds:schemaRefs>
    <ds:schemaRef ds:uri="http://schemas.microsoft.com/office/2006/metadata/customXsn"/>
  </ds:schemaRefs>
</ds:datastoreItem>
</file>

<file path=customXml/itemProps4.xml><?xml version="1.0" encoding="utf-8"?>
<ds:datastoreItem xmlns:ds="http://schemas.openxmlformats.org/officeDocument/2006/customXml" ds:itemID="{C460374B-0EC7-454F-A3EE-8E4ED2B8DFBB}">
  <ds:schemaRefs>
    <ds:schemaRef ds:uri="http://schemas.microsoft.com/office/2006/metadata/properties"/>
    <ds:schemaRef ds:uri="http://schemas.microsoft.com/office/infopath/2007/PartnerControls"/>
    <ds:schemaRef ds:uri="c2d3ddbd-1907-4f48-8693-0f26089e15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Sep 24 Published MOS estimates</vt:lpstr>
      <vt:lpstr>Oct 24 Published MOS estimates</vt:lpstr>
      <vt:lpstr>Nov 24 Published MOS estimates</vt:lpstr>
    </vt:vector>
  </TitlesOfParts>
  <Manager/>
  <Company>VENCorp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subject/>
  <dc:creator>cdiep</dc:creator>
  <cp:keywords/>
  <dc:description>1.0</dc:description>
  <cp:lastModifiedBy>Bernadette Velarde</cp:lastModifiedBy>
  <cp:revision/>
  <dcterms:created xsi:type="dcterms:W3CDTF">2010-01-06T00:04:41Z</dcterms:created>
  <dcterms:modified xsi:type="dcterms:W3CDTF">2023-12-12T06:16:05Z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0x0101003682EC294E70964CA11672F4BF344AEB0040D83036B81B184498E6A5AE7F3CA777</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y fmtid="{D5CDD505-2E9C-101B-9397-08002B2CF9AE}" pid="31" name="MSIP_Label_c1941c47-a837-430d-8559-fd118a72769e_Enabled">
    <vt:lpwstr>true</vt:lpwstr>
  </property>
  <property fmtid="{D5CDD505-2E9C-101B-9397-08002B2CF9AE}" pid="32" name="MSIP_Label_c1941c47-a837-430d-8559-fd118a72769e_SetDate">
    <vt:lpwstr>2023-12-12T06:04:46Z</vt:lpwstr>
  </property>
  <property fmtid="{D5CDD505-2E9C-101B-9397-08002B2CF9AE}" pid="33" name="MSIP_Label_c1941c47-a837-430d-8559-fd118a72769e_Method">
    <vt:lpwstr>Standard</vt:lpwstr>
  </property>
  <property fmtid="{D5CDD505-2E9C-101B-9397-08002B2CF9AE}" pid="34" name="MSIP_Label_c1941c47-a837-430d-8559-fd118a72769e_Name">
    <vt:lpwstr>Internal</vt:lpwstr>
  </property>
  <property fmtid="{D5CDD505-2E9C-101B-9397-08002B2CF9AE}" pid="35" name="MSIP_Label_c1941c47-a837-430d-8559-fd118a72769e_SiteId">
    <vt:lpwstr>320c999e-3876-4ad0-b401-d241068e9e60</vt:lpwstr>
  </property>
  <property fmtid="{D5CDD505-2E9C-101B-9397-08002B2CF9AE}" pid="36" name="MSIP_Label_c1941c47-a837-430d-8559-fd118a72769e_ActionId">
    <vt:lpwstr>3be4e100-99b6-4f25-be57-9f3a2dc5e88c</vt:lpwstr>
  </property>
  <property fmtid="{D5CDD505-2E9C-101B-9397-08002B2CF9AE}" pid="37" name="MSIP_Label_c1941c47-a837-430d-8559-fd118a72769e_ContentBits">
    <vt:lpwstr>0</vt:lpwstr>
  </property>
</Properties>
</file>