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theme/themeOverride1.xml" ContentType="application/vnd.openxmlformats-officedocument.themeOverride+xml"/>
  <Override PartName="/xl/drawings/drawing6.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7.xml" ContentType="application/vnd.openxmlformats-officedocument.drawingml.chartshapes+xml"/>
  <Override PartName="/xl/charts/chart5.xml" ContentType="application/vnd.openxmlformats-officedocument.drawingml.chart+xml"/>
  <Override PartName="/xl/theme/themeOverride3.xml" ContentType="application/vnd.openxmlformats-officedocument.themeOverride+xml"/>
  <Override PartName="/xl/drawings/drawing8.xml" ContentType="application/vnd.openxmlformats-officedocument.drawingml.chartshapes+xml"/>
  <Override PartName="/xl/charts/chart6.xml" ContentType="application/vnd.openxmlformats-officedocument.drawingml.chart+xml"/>
  <Override PartName="/xl/theme/themeOverride4.xml" ContentType="application/vnd.openxmlformats-officedocument.themeOverride+xml"/>
  <Override PartName="/xl/drawings/drawing9.xml" ContentType="application/vnd.openxmlformats-officedocument.drawingml.chartshapes+xml"/>
  <Override PartName="/xl/charts/chart7.xml" ContentType="application/vnd.openxmlformats-officedocument.drawingml.chart+xml"/>
  <Override PartName="/xl/theme/themeOverride5.xml" ContentType="application/vnd.openxmlformats-officedocument.themeOverride+xml"/>
  <Override PartName="/xl/drawings/drawing10.xml" ContentType="application/vnd.openxmlformats-officedocument.drawingml.chartshapes+xml"/>
  <Override PartName="/xl/charts/chart8.xml" ContentType="application/vnd.openxmlformats-officedocument.drawingml.chart+xml"/>
  <Override PartName="/xl/theme/themeOverride6.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omments2.xml" ContentType="application/vnd.openxmlformats-officedocument.spreadsheetml.comments+xml"/>
  <Override PartName="/xl/charts/chart9.xml" ContentType="application/vnd.openxmlformats-officedocument.drawingml.chart+xml"/>
  <Override PartName="/xl/drawings/drawing13.xml" ContentType="application/vnd.openxmlformats-officedocument.drawingml.chartshapes+xml"/>
  <Override PartName="/xl/charts/chart10.xml" ContentType="application/vnd.openxmlformats-officedocument.drawingml.chart+xml"/>
  <Override PartName="/xl/drawings/drawing14.xml" ContentType="application/vnd.openxmlformats-officedocument.drawingml.chartshapes+xml"/>
  <Override PartName="/xl/charts/chart11.xml" ContentType="application/vnd.openxmlformats-officedocument.drawingml.chart+xml"/>
  <Override PartName="/xl/theme/themeOverride7.xml" ContentType="application/vnd.openxmlformats-officedocument.themeOverride+xml"/>
  <Override PartName="/xl/drawings/drawing15.xml" ContentType="application/vnd.openxmlformats-officedocument.drawingml.chartshapes+xml"/>
  <Override PartName="/xl/charts/chart12.xml" ContentType="application/vnd.openxmlformats-officedocument.drawingml.chart+xml"/>
  <Override PartName="/xl/theme/themeOverride8.xml" ContentType="application/vnd.openxmlformats-officedocument.themeOverride+xml"/>
  <Override PartName="/xl/drawings/drawing16.xml" ContentType="application/vnd.openxmlformats-officedocument.drawingml.chartshapes+xml"/>
  <Override PartName="/xl/charts/chart13.xml" ContentType="application/vnd.openxmlformats-officedocument.drawingml.chart+xml"/>
  <Override PartName="/xl/theme/themeOverride9.xml" ContentType="application/vnd.openxmlformats-officedocument.themeOverride+xml"/>
  <Override PartName="/xl/drawings/drawing17.xml" ContentType="application/vnd.openxmlformats-officedocument.drawingml.chartshapes+xml"/>
  <Override PartName="/xl/charts/chart14.xml" ContentType="application/vnd.openxmlformats-officedocument.drawingml.chart+xml"/>
  <Override PartName="/xl/theme/themeOverride10.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comments3.xml" ContentType="application/vnd.openxmlformats-officedocument.spreadsheetml.comments+xml"/>
  <Override PartName="/xl/charts/chart15.xml" ContentType="application/vnd.openxmlformats-officedocument.drawingml.chart+xml"/>
  <Override PartName="/xl/drawings/drawing20.xml" ContentType="application/vnd.openxmlformats-officedocument.drawingml.chartshapes+xml"/>
  <Override PartName="/xl/charts/chart16.xml" ContentType="application/vnd.openxmlformats-officedocument.drawingml.chart+xml"/>
  <Override PartName="/xl/drawings/drawing21.xml" ContentType="application/vnd.openxmlformats-officedocument.drawingml.chartshapes+xml"/>
  <Override PartName="/xl/charts/chart17.xml" ContentType="application/vnd.openxmlformats-officedocument.drawingml.chart+xml"/>
  <Override PartName="/xl/theme/themeOverride11.xml" ContentType="application/vnd.openxmlformats-officedocument.themeOverride+xml"/>
  <Override PartName="/xl/drawings/drawing22.xml" ContentType="application/vnd.openxmlformats-officedocument.drawingml.chartshapes+xml"/>
  <Override PartName="/xl/charts/chart18.xml" ContentType="application/vnd.openxmlformats-officedocument.drawingml.chart+xml"/>
  <Override PartName="/xl/theme/themeOverride12.xml" ContentType="application/vnd.openxmlformats-officedocument.themeOverride+xml"/>
  <Override PartName="/xl/drawings/drawing23.xml" ContentType="application/vnd.openxmlformats-officedocument.drawingml.chartshapes+xml"/>
  <Override PartName="/xl/charts/chart19.xml" ContentType="application/vnd.openxmlformats-officedocument.drawingml.chart+xml"/>
  <Override PartName="/xl/theme/themeOverride13.xml" ContentType="application/vnd.openxmlformats-officedocument.themeOverride+xml"/>
  <Override PartName="/xl/drawings/drawing24.xml" ContentType="application/vnd.openxmlformats-officedocument.drawingml.chartshapes+xml"/>
  <Override PartName="/xl/charts/chart20.xml" ContentType="application/vnd.openxmlformats-officedocument.drawingml.chart+xml"/>
  <Override PartName="/xl/theme/themeOverride14.xml" ContentType="application/vnd.openxmlformats-officedocument.themeOverride+xml"/>
  <Override PartName="/xl/drawings/drawing25.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T:\System Operations\Gas System Operations\Trusted Location\MOS Estimates\"/>
    </mc:Choice>
  </mc:AlternateContent>
  <xr:revisionPtr revIDLastSave="0" documentId="8_{C860651C-E01D-41DE-AEF8-8A38F4273381}" xr6:coauthVersionLast="47" xr6:coauthVersionMax="47" xr10:uidLastSave="{00000000-0000-0000-0000-000000000000}"/>
  <bookViews>
    <workbookView xWindow="2505" yWindow="-13905" windowWidth="21600" windowHeight="11175" tabRatio="883" xr2:uid="{00000000-000D-0000-FFFF-FFFF00000000}"/>
  </bookViews>
  <sheets>
    <sheet name="Important Notice" sheetId="10" r:id="rId1"/>
    <sheet name="MOS Estimates Methodology" sheetId="9" r:id="rId2"/>
    <sheet name="Sep 26 Published MOS estimates" sheetId="4" r:id="rId3"/>
    <sheet name="Oct 26 Published MOS estimates" sheetId="8" r:id="rId4"/>
    <sheet name="Nov 26 Published MOS estimates" sheetId="6" r:id="rId5"/>
  </sheets>
  <externalReferences>
    <externalReference r:id="rId6"/>
    <externalReference r:id="rId7"/>
    <externalReference r:id="rId8"/>
    <externalReference r:id="rId9"/>
  </externalReferences>
  <definedNames>
    <definedName name="Month1">[1]Inputs!$M$5</definedName>
    <definedName name="Month2">[1]Inputs!$M$6</definedName>
    <definedName name="Month3">[1]Inputs!$M$7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 i="6" l="1"/>
  <c r="N35" i="6"/>
  <c r="M35" i="6"/>
  <c r="L35" i="6"/>
  <c r="K35" i="6"/>
  <c r="O34" i="6"/>
  <c r="N34" i="6"/>
  <c r="M34" i="6"/>
  <c r="L34" i="6"/>
  <c r="K34" i="6"/>
  <c r="I34" i="6"/>
  <c r="O33" i="6"/>
  <c r="N33" i="6"/>
  <c r="M33" i="6"/>
  <c r="L33" i="6"/>
  <c r="K33" i="6"/>
  <c r="I33" i="6"/>
  <c r="O32" i="6"/>
  <c r="N32" i="6"/>
  <c r="M32" i="6"/>
  <c r="L32" i="6"/>
  <c r="K32" i="6"/>
  <c r="I32" i="6"/>
  <c r="O31" i="6"/>
  <c r="N31" i="6"/>
  <c r="M31" i="6"/>
  <c r="L31" i="6"/>
  <c r="K31" i="6"/>
  <c r="I31" i="6"/>
  <c r="O30" i="6"/>
  <c r="N30" i="6"/>
  <c r="M30" i="6"/>
  <c r="L30" i="6"/>
  <c r="K30" i="6"/>
  <c r="I30" i="6"/>
  <c r="O29" i="6"/>
  <c r="N29" i="6"/>
  <c r="M29" i="6"/>
  <c r="L29" i="6"/>
  <c r="K29" i="6"/>
  <c r="I29" i="6"/>
  <c r="O28" i="6"/>
  <c r="N28" i="6"/>
  <c r="M28" i="6"/>
  <c r="L28" i="6"/>
  <c r="K28" i="6"/>
  <c r="I28" i="6"/>
  <c r="O27" i="6"/>
  <c r="N27" i="6"/>
  <c r="M27" i="6"/>
  <c r="L27" i="6"/>
  <c r="K27" i="6"/>
  <c r="I27" i="6"/>
  <c r="O26" i="6"/>
  <c r="N26" i="6"/>
  <c r="M26" i="6"/>
  <c r="L26" i="6"/>
  <c r="K26" i="6"/>
  <c r="I26" i="6"/>
  <c r="O25" i="6"/>
  <c r="N25" i="6"/>
  <c r="M25" i="6"/>
  <c r="L25" i="6"/>
  <c r="K25" i="6"/>
  <c r="I25" i="6"/>
  <c r="H25" i="6"/>
  <c r="G25" i="6"/>
  <c r="F25" i="6"/>
  <c r="E25" i="6"/>
  <c r="D25" i="6"/>
  <c r="Q24" i="6"/>
  <c r="O24" i="6"/>
  <c r="N24" i="6"/>
  <c r="M24" i="6"/>
  <c r="L24" i="6"/>
  <c r="K24" i="6"/>
  <c r="I24" i="6"/>
  <c r="O23" i="6"/>
  <c r="N23" i="6"/>
  <c r="M23" i="6"/>
  <c r="L23" i="6"/>
  <c r="K23" i="6"/>
  <c r="I23" i="6"/>
  <c r="H23" i="6"/>
  <c r="G23" i="6"/>
  <c r="F23" i="6"/>
  <c r="E23" i="6"/>
  <c r="D23" i="6"/>
  <c r="O22" i="6"/>
  <c r="N22" i="6"/>
  <c r="M22" i="6"/>
  <c r="L22" i="6"/>
  <c r="K22" i="6"/>
  <c r="I22" i="6"/>
  <c r="H22" i="6"/>
  <c r="G22" i="6"/>
  <c r="F22" i="6"/>
  <c r="E22" i="6"/>
  <c r="D22" i="6"/>
  <c r="O21" i="6"/>
  <c r="N21" i="6"/>
  <c r="M21" i="6"/>
  <c r="L21" i="6"/>
  <c r="K21" i="6"/>
  <c r="I21" i="6"/>
  <c r="H21" i="6"/>
  <c r="G21" i="6"/>
  <c r="F21" i="6"/>
  <c r="E21" i="6"/>
  <c r="D21" i="6"/>
  <c r="O20" i="6"/>
  <c r="N20" i="6"/>
  <c r="M20" i="6"/>
  <c r="L20" i="6"/>
  <c r="K20" i="6"/>
  <c r="I20" i="6"/>
  <c r="H20" i="6"/>
  <c r="G20" i="6"/>
  <c r="F20" i="6"/>
  <c r="E20" i="6"/>
  <c r="D20" i="6"/>
  <c r="O19" i="6"/>
  <c r="N19" i="6"/>
  <c r="M19" i="6"/>
  <c r="L19" i="6"/>
  <c r="K19" i="6"/>
  <c r="I19" i="6"/>
  <c r="H19" i="6"/>
  <c r="G19" i="6"/>
  <c r="F19" i="6"/>
  <c r="E19" i="6"/>
  <c r="D19" i="6"/>
  <c r="O18" i="6"/>
  <c r="N18" i="6"/>
  <c r="M18" i="6"/>
  <c r="L18" i="6"/>
  <c r="K18" i="6"/>
  <c r="I18" i="6"/>
  <c r="H18" i="6"/>
  <c r="G18" i="6"/>
  <c r="F18" i="6"/>
  <c r="E18" i="6"/>
  <c r="D18" i="6"/>
  <c r="O17" i="6"/>
  <c r="N17" i="6"/>
  <c r="M17" i="6"/>
  <c r="L17" i="6"/>
  <c r="K17" i="6"/>
  <c r="I17" i="6"/>
  <c r="H17" i="6"/>
  <c r="G17" i="6"/>
  <c r="F17" i="6"/>
  <c r="E17" i="6"/>
  <c r="D17" i="6"/>
  <c r="O16" i="6"/>
  <c r="N16" i="6"/>
  <c r="M16" i="6"/>
  <c r="L16" i="6"/>
  <c r="K16" i="6"/>
  <c r="I16" i="6"/>
  <c r="H16" i="6"/>
  <c r="G16" i="6"/>
  <c r="F16" i="6"/>
  <c r="E16" i="6"/>
  <c r="D16" i="6"/>
  <c r="O15" i="6"/>
  <c r="N15" i="6"/>
  <c r="M15" i="6"/>
  <c r="L15" i="6"/>
  <c r="K15" i="6"/>
  <c r="I15" i="6"/>
  <c r="H15" i="6"/>
  <c r="G15" i="6"/>
  <c r="F15" i="6"/>
  <c r="E15" i="6"/>
  <c r="D15" i="6"/>
  <c r="O14" i="6"/>
  <c r="N14" i="6"/>
  <c r="M14" i="6"/>
  <c r="L14" i="6"/>
  <c r="K14" i="6"/>
  <c r="I14" i="6"/>
  <c r="O13" i="6"/>
  <c r="N13" i="6"/>
  <c r="M13" i="6"/>
  <c r="L13" i="6"/>
  <c r="K13" i="6"/>
  <c r="I13" i="6"/>
  <c r="O12" i="6"/>
  <c r="N12" i="6"/>
  <c r="M12" i="6"/>
  <c r="L12" i="6"/>
  <c r="K12" i="6"/>
  <c r="I12" i="6"/>
  <c r="O11" i="6"/>
  <c r="N11" i="6"/>
  <c r="M11" i="6"/>
  <c r="L11" i="6"/>
  <c r="K11" i="6"/>
  <c r="I11" i="6"/>
  <c r="C11" i="6"/>
  <c r="O10" i="6"/>
  <c r="N10" i="6"/>
  <c r="M10" i="6"/>
  <c r="L10" i="6"/>
  <c r="K10" i="6"/>
  <c r="I10" i="6"/>
  <c r="O9" i="6"/>
  <c r="N9" i="6"/>
  <c r="M9" i="6"/>
  <c r="L9" i="6"/>
  <c r="K9" i="6"/>
  <c r="I9" i="6"/>
  <c r="O8" i="6"/>
  <c r="N8" i="6"/>
  <c r="M8" i="6"/>
  <c r="L8" i="6"/>
  <c r="K8" i="6"/>
  <c r="I8" i="6"/>
  <c r="O7" i="6"/>
  <c r="N7" i="6"/>
  <c r="M7" i="6"/>
  <c r="L7" i="6"/>
  <c r="K7" i="6"/>
  <c r="I7" i="6"/>
  <c r="O6" i="6"/>
  <c r="N6" i="6"/>
  <c r="M6" i="6"/>
  <c r="L6" i="6"/>
  <c r="K6" i="6"/>
  <c r="I6" i="6"/>
  <c r="H6" i="6"/>
  <c r="G6" i="6"/>
  <c r="F6" i="6"/>
  <c r="E6" i="6"/>
  <c r="D6" i="6"/>
  <c r="O5" i="6"/>
  <c r="N5" i="6"/>
  <c r="M5" i="6"/>
  <c r="L5" i="6"/>
  <c r="K5" i="6"/>
  <c r="I5" i="6"/>
  <c r="H5" i="6"/>
  <c r="G5" i="6"/>
  <c r="F5" i="6"/>
  <c r="E5" i="6"/>
  <c r="D5" i="6"/>
  <c r="N4" i="6"/>
  <c r="M4" i="6"/>
  <c r="L4" i="6"/>
  <c r="K4" i="6"/>
  <c r="Q3" i="6"/>
  <c r="J3" i="6"/>
  <c r="C3" i="6"/>
  <c r="O35" i="8"/>
  <c r="N35" i="8"/>
  <c r="M35" i="8"/>
  <c r="L35" i="8"/>
  <c r="K35" i="8"/>
  <c r="I35" i="8"/>
  <c r="O34" i="8"/>
  <c r="N34" i="8"/>
  <c r="M34" i="8"/>
  <c r="L34" i="8"/>
  <c r="K34" i="8"/>
  <c r="I34" i="8"/>
  <c r="O33" i="8"/>
  <c r="N33" i="8"/>
  <c r="M33" i="8"/>
  <c r="L33" i="8"/>
  <c r="K33" i="8"/>
  <c r="I33" i="8"/>
  <c r="O32" i="8"/>
  <c r="N32" i="8"/>
  <c r="M32" i="8"/>
  <c r="L32" i="8"/>
  <c r="K32" i="8"/>
  <c r="I32" i="8"/>
  <c r="O31" i="8"/>
  <c r="N31" i="8"/>
  <c r="M31" i="8"/>
  <c r="L31" i="8"/>
  <c r="K31" i="8"/>
  <c r="I31" i="8"/>
  <c r="O30" i="8"/>
  <c r="N30" i="8"/>
  <c r="M30" i="8"/>
  <c r="L30" i="8"/>
  <c r="K30" i="8"/>
  <c r="I30" i="8"/>
  <c r="O29" i="8"/>
  <c r="N29" i="8"/>
  <c r="M29" i="8"/>
  <c r="L29" i="8"/>
  <c r="K29" i="8"/>
  <c r="I29" i="8"/>
  <c r="O28" i="8"/>
  <c r="N28" i="8"/>
  <c r="M28" i="8"/>
  <c r="L28" i="8"/>
  <c r="K28" i="8"/>
  <c r="I28" i="8"/>
  <c r="O27" i="8"/>
  <c r="N27" i="8"/>
  <c r="M27" i="8"/>
  <c r="L27" i="8"/>
  <c r="K27" i="8"/>
  <c r="I27" i="8"/>
  <c r="O26" i="8"/>
  <c r="N26" i="8"/>
  <c r="M26" i="8"/>
  <c r="L26" i="8"/>
  <c r="K26" i="8"/>
  <c r="I26" i="8"/>
  <c r="O25" i="8"/>
  <c r="N25" i="8"/>
  <c r="M25" i="8"/>
  <c r="L25" i="8"/>
  <c r="K25" i="8"/>
  <c r="I25" i="8"/>
  <c r="H25" i="8"/>
  <c r="G25" i="8"/>
  <c r="F25" i="8"/>
  <c r="E25" i="8"/>
  <c r="D25" i="8"/>
  <c r="Q24" i="8"/>
  <c r="O24" i="8"/>
  <c r="N24" i="8"/>
  <c r="M24" i="8"/>
  <c r="L24" i="8"/>
  <c r="K24" i="8"/>
  <c r="I24" i="8"/>
  <c r="O23" i="8"/>
  <c r="N23" i="8"/>
  <c r="M23" i="8"/>
  <c r="L23" i="8"/>
  <c r="K23" i="8"/>
  <c r="I23" i="8"/>
  <c r="H23" i="8"/>
  <c r="G23" i="8"/>
  <c r="F23" i="8"/>
  <c r="E23" i="8"/>
  <c r="D23" i="8"/>
  <c r="O22" i="8"/>
  <c r="N22" i="8"/>
  <c r="M22" i="8"/>
  <c r="L22" i="8"/>
  <c r="K22" i="8"/>
  <c r="I22" i="8"/>
  <c r="H22" i="8"/>
  <c r="G22" i="8"/>
  <c r="F22" i="8"/>
  <c r="E22" i="8"/>
  <c r="D22" i="8"/>
  <c r="O21" i="8"/>
  <c r="N21" i="8"/>
  <c r="M21" i="8"/>
  <c r="L21" i="8"/>
  <c r="K21" i="8"/>
  <c r="I21" i="8"/>
  <c r="H21" i="8"/>
  <c r="G21" i="8"/>
  <c r="F21" i="8"/>
  <c r="E21" i="8"/>
  <c r="D21" i="8"/>
  <c r="O20" i="8"/>
  <c r="N20" i="8"/>
  <c r="M20" i="8"/>
  <c r="L20" i="8"/>
  <c r="K20" i="8"/>
  <c r="I20" i="8"/>
  <c r="H20" i="8"/>
  <c r="G20" i="8"/>
  <c r="F20" i="8"/>
  <c r="E20" i="8"/>
  <c r="D20" i="8"/>
  <c r="O19" i="8"/>
  <c r="N19" i="8"/>
  <c r="M19" i="8"/>
  <c r="L19" i="8"/>
  <c r="K19" i="8"/>
  <c r="I19" i="8"/>
  <c r="H19" i="8"/>
  <c r="G19" i="8"/>
  <c r="F19" i="8"/>
  <c r="E19" i="8"/>
  <c r="D19" i="8"/>
  <c r="O18" i="8"/>
  <c r="N18" i="8"/>
  <c r="M18" i="8"/>
  <c r="L18" i="8"/>
  <c r="K18" i="8"/>
  <c r="I18" i="8"/>
  <c r="H18" i="8"/>
  <c r="G18" i="8"/>
  <c r="F18" i="8"/>
  <c r="E18" i="8"/>
  <c r="D18" i="8"/>
  <c r="O17" i="8"/>
  <c r="N17" i="8"/>
  <c r="M17" i="8"/>
  <c r="L17" i="8"/>
  <c r="K17" i="8"/>
  <c r="I17" i="8"/>
  <c r="H17" i="8"/>
  <c r="G17" i="8"/>
  <c r="F17" i="8"/>
  <c r="E17" i="8"/>
  <c r="D17" i="8"/>
  <c r="O16" i="8"/>
  <c r="N16" i="8"/>
  <c r="M16" i="8"/>
  <c r="L16" i="8"/>
  <c r="K16" i="8"/>
  <c r="I16" i="8"/>
  <c r="H16" i="8"/>
  <c r="G16" i="8"/>
  <c r="F16" i="8"/>
  <c r="E16" i="8"/>
  <c r="D16" i="8"/>
  <c r="O15" i="8"/>
  <c r="N15" i="8"/>
  <c r="M15" i="8"/>
  <c r="L15" i="8"/>
  <c r="K15" i="8"/>
  <c r="I15" i="8"/>
  <c r="H15" i="8"/>
  <c r="G15" i="8"/>
  <c r="F15" i="8"/>
  <c r="E15" i="8"/>
  <c r="D15" i="8"/>
  <c r="O14" i="8"/>
  <c r="N14" i="8"/>
  <c r="M14" i="8"/>
  <c r="L14" i="8"/>
  <c r="K14" i="8"/>
  <c r="I14" i="8"/>
  <c r="O13" i="8"/>
  <c r="N13" i="8"/>
  <c r="M13" i="8"/>
  <c r="L13" i="8"/>
  <c r="K13" i="8"/>
  <c r="I13" i="8"/>
  <c r="O12" i="8"/>
  <c r="N12" i="8"/>
  <c r="M12" i="8"/>
  <c r="L12" i="8"/>
  <c r="K12" i="8"/>
  <c r="I12" i="8"/>
  <c r="O11" i="8"/>
  <c r="N11" i="8"/>
  <c r="M11" i="8"/>
  <c r="L11" i="8"/>
  <c r="K11" i="8"/>
  <c r="I11" i="8"/>
  <c r="C11" i="8"/>
  <c r="O10" i="8"/>
  <c r="N10" i="8"/>
  <c r="M10" i="8"/>
  <c r="L10" i="8"/>
  <c r="K10" i="8"/>
  <c r="I10" i="8"/>
  <c r="O9" i="8"/>
  <c r="N9" i="8"/>
  <c r="M9" i="8"/>
  <c r="L9" i="8"/>
  <c r="K9" i="8"/>
  <c r="I9" i="8"/>
  <c r="O8" i="8"/>
  <c r="N8" i="8"/>
  <c r="M8" i="8"/>
  <c r="L8" i="8"/>
  <c r="K8" i="8"/>
  <c r="I8" i="8"/>
  <c r="O7" i="8"/>
  <c r="N7" i="8"/>
  <c r="M7" i="8"/>
  <c r="L7" i="8"/>
  <c r="K7" i="8"/>
  <c r="I7" i="8"/>
  <c r="O6" i="8"/>
  <c r="N6" i="8"/>
  <c r="M6" i="8"/>
  <c r="L6" i="8"/>
  <c r="K6" i="8"/>
  <c r="I6" i="8"/>
  <c r="H6" i="8"/>
  <c r="G6" i="8"/>
  <c r="F6" i="8"/>
  <c r="E6" i="8"/>
  <c r="D6" i="8"/>
  <c r="O5" i="8"/>
  <c r="N5" i="8"/>
  <c r="M5" i="8"/>
  <c r="L5" i="8"/>
  <c r="K5" i="8"/>
  <c r="I5" i="8"/>
  <c r="H5" i="8"/>
  <c r="G5" i="8"/>
  <c r="F5" i="8"/>
  <c r="E5" i="8"/>
  <c r="D5" i="8"/>
  <c r="N4" i="8"/>
  <c r="M4" i="8"/>
  <c r="L4" i="8"/>
  <c r="K4" i="8"/>
  <c r="Q3" i="8"/>
  <c r="J3" i="8"/>
  <c r="C3" i="8"/>
  <c r="O35" i="4"/>
  <c r="N35" i="4"/>
  <c r="M35" i="4"/>
  <c r="L35" i="4"/>
  <c r="K35" i="4"/>
  <c r="I35" i="4"/>
  <c r="O34" i="4"/>
  <c r="N34" i="4"/>
  <c r="M34" i="4"/>
  <c r="L34" i="4"/>
  <c r="K34" i="4"/>
  <c r="I34" i="4"/>
  <c r="O33" i="4"/>
  <c r="N33" i="4"/>
  <c r="M33" i="4"/>
  <c r="L33" i="4"/>
  <c r="K33" i="4"/>
  <c r="I33" i="4"/>
  <c r="O32" i="4"/>
  <c r="N32" i="4"/>
  <c r="M32" i="4"/>
  <c r="L32" i="4"/>
  <c r="K32" i="4"/>
  <c r="I32" i="4"/>
  <c r="O31" i="4"/>
  <c r="N31" i="4"/>
  <c r="M31" i="4"/>
  <c r="L31" i="4"/>
  <c r="K31" i="4"/>
  <c r="I31" i="4"/>
  <c r="O30" i="4"/>
  <c r="N30" i="4"/>
  <c r="M30" i="4"/>
  <c r="L30" i="4"/>
  <c r="K30" i="4"/>
  <c r="I30" i="4"/>
  <c r="O29" i="4"/>
  <c r="N29" i="4"/>
  <c r="M29" i="4"/>
  <c r="L29" i="4"/>
  <c r="K29" i="4"/>
  <c r="I29" i="4"/>
  <c r="O28" i="4"/>
  <c r="N28" i="4"/>
  <c r="M28" i="4"/>
  <c r="L28" i="4"/>
  <c r="K28" i="4"/>
  <c r="I28" i="4"/>
  <c r="O27" i="4"/>
  <c r="N27" i="4"/>
  <c r="M27" i="4"/>
  <c r="L27" i="4"/>
  <c r="K27" i="4"/>
  <c r="I27" i="4"/>
  <c r="O26" i="4"/>
  <c r="N26" i="4"/>
  <c r="M26" i="4"/>
  <c r="L26" i="4"/>
  <c r="K26" i="4"/>
  <c r="I26" i="4"/>
  <c r="O25" i="4"/>
  <c r="N25" i="4"/>
  <c r="M25" i="4"/>
  <c r="L25" i="4"/>
  <c r="K25" i="4"/>
  <c r="I25" i="4"/>
  <c r="H25" i="4"/>
  <c r="G25" i="4"/>
  <c r="F25" i="4"/>
  <c r="E25" i="4"/>
  <c r="D25" i="4"/>
  <c r="Q24" i="4"/>
  <c r="O24" i="4"/>
  <c r="N24" i="4"/>
  <c r="M24" i="4"/>
  <c r="L24" i="4"/>
  <c r="K24" i="4"/>
  <c r="I24" i="4"/>
  <c r="O23" i="4"/>
  <c r="N23" i="4"/>
  <c r="M23" i="4"/>
  <c r="L23" i="4"/>
  <c r="K23" i="4"/>
  <c r="I23" i="4"/>
  <c r="H23" i="4"/>
  <c r="G23" i="4"/>
  <c r="F23" i="4"/>
  <c r="E23" i="4"/>
  <c r="D23" i="4"/>
  <c r="O22" i="4"/>
  <c r="N22" i="4"/>
  <c r="M22" i="4"/>
  <c r="L22" i="4"/>
  <c r="K22" i="4"/>
  <c r="I22" i="4"/>
  <c r="H22" i="4"/>
  <c r="G22" i="4"/>
  <c r="F22" i="4"/>
  <c r="E22" i="4"/>
  <c r="D22" i="4"/>
  <c r="O21" i="4"/>
  <c r="N21" i="4"/>
  <c r="M21" i="4"/>
  <c r="L21" i="4"/>
  <c r="K21" i="4"/>
  <c r="I21" i="4"/>
  <c r="H21" i="4"/>
  <c r="G21" i="4"/>
  <c r="F21" i="4"/>
  <c r="E21" i="4"/>
  <c r="D21" i="4"/>
  <c r="O20" i="4"/>
  <c r="N20" i="4"/>
  <c r="M20" i="4"/>
  <c r="L20" i="4"/>
  <c r="K20" i="4"/>
  <c r="I20" i="4"/>
  <c r="H20" i="4"/>
  <c r="G20" i="4"/>
  <c r="F20" i="4"/>
  <c r="E20" i="4"/>
  <c r="D20" i="4"/>
  <c r="O19" i="4"/>
  <c r="N19" i="4"/>
  <c r="M19" i="4"/>
  <c r="L19" i="4"/>
  <c r="K19" i="4"/>
  <c r="I19" i="4"/>
  <c r="H19" i="4"/>
  <c r="G19" i="4"/>
  <c r="F19" i="4"/>
  <c r="E19" i="4"/>
  <c r="D19" i="4"/>
  <c r="O18" i="4"/>
  <c r="N18" i="4"/>
  <c r="M18" i="4"/>
  <c r="L18" i="4"/>
  <c r="K18" i="4"/>
  <c r="I18" i="4"/>
  <c r="H18" i="4"/>
  <c r="G18" i="4"/>
  <c r="F18" i="4"/>
  <c r="E18" i="4"/>
  <c r="D18" i="4"/>
  <c r="O17" i="4"/>
  <c r="N17" i="4"/>
  <c r="M17" i="4"/>
  <c r="L17" i="4"/>
  <c r="K17" i="4"/>
  <c r="I17" i="4"/>
  <c r="H17" i="4"/>
  <c r="G17" i="4"/>
  <c r="F17" i="4"/>
  <c r="E17" i="4"/>
  <c r="D17" i="4"/>
  <c r="O16" i="4"/>
  <c r="N16" i="4"/>
  <c r="M16" i="4"/>
  <c r="L16" i="4"/>
  <c r="K16" i="4"/>
  <c r="I16" i="4"/>
  <c r="H16" i="4"/>
  <c r="G16" i="4"/>
  <c r="F16" i="4"/>
  <c r="E16" i="4"/>
  <c r="D16" i="4"/>
  <c r="O15" i="4"/>
  <c r="N15" i="4"/>
  <c r="M15" i="4"/>
  <c r="L15" i="4"/>
  <c r="K15" i="4"/>
  <c r="I15" i="4"/>
  <c r="H15" i="4"/>
  <c r="G15" i="4"/>
  <c r="F15" i="4"/>
  <c r="E15" i="4"/>
  <c r="D15" i="4"/>
  <c r="O14" i="4"/>
  <c r="N14" i="4"/>
  <c r="M14" i="4"/>
  <c r="L14" i="4"/>
  <c r="K14" i="4"/>
  <c r="I14" i="4"/>
  <c r="O13" i="4"/>
  <c r="N13" i="4"/>
  <c r="M13" i="4"/>
  <c r="L13" i="4"/>
  <c r="K13" i="4"/>
  <c r="I13" i="4"/>
  <c r="O12" i="4"/>
  <c r="N12" i="4"/>
  <c r="M12" i="4"/>
  <c r="L12" i="4"/>
  <c r="K12" i="4"/>
  <c r="I12" i="4"/>
  <c r="O11" i="4"/>
  <c r="N11" i="4"/>
  <c r="M11" i="4"/>
  <c r="L11" i="4"/>
  <c r="K11" i="4"/>
  <c r="I11" i="4"/>
  <c r="C11" i="4"/>
  <c r="O10" i="4"/>
  <c r="N10" i="4"/>
  <c r="M10" i="4"/>
  <c r="L10" i="4"/>
  <c r="K10" i="4"/>
  <c r="I10" i="4"/>
  <c r="O9" i="4"/>
  <c r="N9" i="4"/>
  <c r="M9" i="4"/>
  <c r="L9" i="4"/>
  <c r="K9" i="4"/>
  <c r="I9" i="4"/>
  <c r="O8" i="4"/>
  <c r="N8" i="4"/>
  <c r="M8" i="4"/>
  <c r="L8" i="4"/>
  <c r="K8" i="4"/>
  <c r="I8" i="4"/>
  <c r="O7" i="4"/>
  <c r="N7" i="4"/>
  <c r="M7" i="4"/>
  <c r="L7" i="4"/>
  <c r="K7" i="4"/>
  <c r="I7" i="4"/>
  <c r="O6" i="4"/>
  <c r="N6" i="4"/>
  <c r="M6" i="4"/>
  <c r="L6" i="4"/>
  <c r="K6" i="4"/>
  <c r="I6" i="4"/>
  <c r="H6" i="4"/>
  <c r="G6" i="4"/>
  <c r="F6" i="4"/>
  <c r="E6" i="4"/>
  <c r="D6" i="4"/>
  <c r="O5" i="4"/>
  <c r="N5" i="4"/>
  <c r="M5" i="4"/>
  <c r="L5" i="4"/>
  <c r="K5" i="4"/>
  <c r="I5" i="4"/>
  <c r="H5" i="4"/>
  <c r="G5" i="4"/>
  <c r="F5" i="4"/>
  <c r="E5" i="4"/>
  <c r="D5" i="4"/>
  <c r="N4" i="4"/>
  <c r="M4" i="4"/>
  <c r="L4" i="4"/>
  <c r="K4" i="4"/>
  <c r="Q3" i="4"/>
  <c r="J3" i="4"/>
  <c r="C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9A440175-ACB2-49C4-AB2C-402E3015E556}">
      <text>
        <r>
          <rPr>
            <sz val="11"/>
            <color indexed="81"/>
            <rFont val="Tahoma"/>
            <family val="2"/>
          </rPr>
          <t>Positive MOS estimates indicate MOS increase whereas negative MOS estimates indicate MOS decrease. The minimum value in Table 3 represents the ‘maximum’ MOS decrease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74476152-A04E-465B-90D2-B2BF28B9EBD0}">
      <text>
        <r>
          <rPr>
            <sz val="11"/>
            <color indexed="81"/>
            <rFont val="Tahoma"/>
            <family val="2"/>
          </rPr>
          <t>Positive MOS estimates indicate MOS increase whereas negative MOS estimates indicate MOS decrease. The minimum value in Table 3 represents the ‘maximum’ MOS decrease value.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5C94B320-545C-4A06-B098-89C747D23519}">
      <text>
        <r>
          <rPr>
            <sz val="11"/>
            <color indexed="81"/>
            <rFont val="Tahoma"/>
            <family val="2"/>
          </rPr>
          <t>Positive MOS estimates indicate MOS increase whereas negative MOS estimates indicate MOS decrease. The minimum value in Table 3 represents the ‘maximum’ MOS decrease value.</t>
        </r>
      </text>
    </comment>
  </commentList>
</comments>
</file>

<file path=xl/sharedStrings.xml><?xml version="1.0" encoding="utf-8"?>
<sst xmlns="http://schemas.openxmlformats.org/spreadsheetml/2006/main" count="63" uniqueCount="15">
  <si>
    <t>Sydney MSP</t>
  </si>
  <si>
    <t>Sydney EGP</t>
  </si>
  <si>
    <t>Adelaide MAP</t>
  </si>
  <si>
    <t>Adelaide SEAGas</t>
  </si>
  <si>
    <t>Brisbane RBP</t>
  </si>
  <si>
    <t>No of days</t>
  </si>
  <si>
    <t>MOS increase</t>
  </si>
  <si>
    <t>MOS decrease</t>
  </si>
  <si>
    <t>Summary statistics GJ/d</t>
  </si>
  <si>
    <t>Maximum</t>
  </si>
  <si>
    <t>Minimum</t>
  </si>
  <si>
    <t>Mean</t>
  </si>
  <si>
    <t>Std deviation</t>
  </si>
  <si>
    <t>% days positive</t>
  </si>
  <si>
    <t>% days negative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</si>
</sst>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17" x14ac:knownFonts="1">
    <font>
      <sz val="10"/>
      <name val="Arial"/>
    </font>
    <font>
      <sz val="11"/>
      <color theme="1"/>
      <name val="Calibri"/>
      <family val="2"/>
      <scheme val="minor"/>
    </font>
    <font>
      <sz val="10"/>
      <name val="Arial"/>
      <family val="2"/>
    </font>
    <font>
      <sz val="8"/>
      <name val="Arial"/>
      <family val="2"/>
    </font>
    <font>
      <sz val="9"/>
      <name val="Arial"/>
      <family val="2"/>
    </font>
    <font>
      <b/>
      <sz val="9"/>
      <name val="Arial"/>
      <family val="2"/>
    </font>
    <font>
      <b/>
      <sz val="10"/>
      <name val="Arial"/>
      <family val="2"/>
    </font>
    <font>
      <sz val="9"/>
      <color indexed="22"/>
      <name val="Arial"/>
      <family val="2"/>
    </font>
    <font>
      <sz val="9"/>
      <color indexed="56"/>
      <name val="Arial"/>
      <family val="2"/>
    </font>
    <font>
      <b/>
      <sz val="9"/>
      <color indexed="56"/>
      <name val="Arial"/>
      <family val="2"/>
    </font>
    <font>
      <sz val="10"/>
      <color indexed="56"/>
      <name val="Arial"/>
      <family val="2"/>
    </font>
    <font>
      <sz val="9"/>
      <color indexed="9"/>
      <name val="Arial"/>
      <family val="2"/>
    </font>
    <font>
      <b/>
      <sz val="9"/>
      <color indexed="9"/>
      <name val="Arial"/>
      <family val="2"/>
    </font>
    <font>
      <sz val="11"/>
      <color indexed="81"/>
      <name val="Tahoma"/>
      <family val="2"/>
    </font>
    <font>
      <sz val="9"/>
      <color indexed="18"/>
      <name val="Arial"/>
      <family val="2"/>
    </font>
    <font>
      <b/>
      <sz val="9"/>
      <color indexed="18"/>
      <name val="Arial"/>
      <family val="2"/>
    </font>
    <font>
      <sz val="10"/>
      <color theme="1"/>
      <name val="Arial"/>
      <family val="2"/>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56"/>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56"/>
      </left>
      <right/>
      <top style="thin">
        <color indexed="56"/>
      </top>
      <bottom style="thin">
        <color indexed="64"/>
      </bottom>
      <diagonal/>
    </border>
    <border>
      <left style="thin">
        <color indexed="56"/>
      </left>
      <right/>
      <top style="thin">
        <color indexed="64"/>
      </top>
      <bottom/>
      <diagonal/>
    </border>
    <border>
      <left style="thin">
        <color indexed="56"/>
      </left>
      <right/>
      <top/>
      <bottom/>
      <diagonal/>
    </border>
    <border>
      <left/>
      <right/>
      <top/>
      <bottom style="thin">
        <color indexed="64"/>
      </bottom>
      <diagonal/>
    </border>
    <border>
      <left/>
      <right/>
      <top style="thin">
        <color indexed="64"/>
      </top>
      <bottom/>
      <diagonal/>
    </border>
    <border>
      <left style="thin">
        <color indexed="9"/>
      </left>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9"/>
      </left>
      <right/>
      <top/>
      <bottom/>
      <diagonal/>
    </border>
    <border>
      <left style="thin">
        <color indexed="64"/>
      </left>
      <right style="thin">
        <color indexed="9"/>
      </right>
      <top style="thin">
        <color indexed="64"/>
      </top>
      <bottom/>
      <diagonal/>
    </border>
    <border>
      <left style="thin">
        <color indexed="9"/>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56"/>
      </left>
      <right style="thin">
        <color indexed="64"/>
      </right>
      <top style="thin">
        <color indexed="64"/>
      </top>
      <bottom/>
      <diagonal/>
    </border>
    <border>
      <left style="thin">
        <color indexed="56"/>
      </left>
      <right style="thin">
        <color indexed="64"/>
      </right>
      <top/>
      <bottom/>
      <diagonal/>
    </border>
    <border>
      <left style="thin">
        <color indexed="56"/>
      </left>
      <right/>
      <top/>
      <bottom style="thin">
        <color indexed="56"/>
      </bottom>
      <diagonal/>
    </border>
  </borders>
  <cellStyleXfs count="8">
    <xf numFmtId="0" fontId="0" fillId="0" borderId="0"/>
    <xf numFmtId="43" fontId="2" fillId="0" borderId="0" applyFont="0" applyFill="0" applyBorder="0" applyAlignment="0" applyProtection="0"/>
    <xf numFmtId="43" fontId="16" fillId="0" borderId="0" applyFont="0" applyFill="0" applyBorder="0" applyAlignment="0" applyProtection="0"/>
    <xf numFmtId="0" fontId="16" fillId="0" borderId="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75">
    <xf numFmtId="0" fontId="0" fillId="0" borderId="0" xfId="0"/>
    <xf numFmtId="0" fontId="4" fillId="0" borderId="0" xfId="0" applyFont="1"/>
    <xf numFmtId="164" fontId="4" fillId="0" borderId="0" xfId="0" applyNumberFormat="1" applyFont="1"/>
    <xf numFmtId="0" fontId="4" fillId="0" borderId="0" xfId="0" applyFont="1" applyAlignment="1">
      <alignment wrapText="1"/>
    </xf>
    <xf numFmtId="0" fontId="4" fillId="0" borderId="0" xfId="0" quotePrefix="1" applyFont="1"/>
    <xf numFmtId="1" fontId="4" fillId="0" borderId="0" xfId="0" applyNumberFormat="1" applyFont="1"/>
    <xf numFmtId="165" fontId="4" fillId="0" borderId="0" xfId="4" applyNumberFormat="1" applyFont="1" applyBorder="1"/>
    <xf numFmtId="0" fontId="5" fillId="0" borderId="0" xfId="0" applyFont="1" applyAlignment="1">
      <alignment horizontal="center"/>
    </xf>
    <xf numFmtId="9" fontId="4" fillId="0" borderId="0" xfId="4" applyFont="1" applyBorder="1"/>
    <xf numFmtId="9" fontId="4" fillId="0" borderId="0" xfId="4" applyFont="1" applyFill="1" applyBorder="1"/>
    <xf numFmtId="9" fontId="4" fillId="0" borderId="0" xfId="0" applyNumberFormat="1" applyFont="1"/>
    <xf numFmtId="0" fontId="7" fillId="0" borderId="0" xfId="0" applyFont="1"/>
    <xf numFmtId="2" fontId="7" fillId="0" borderId="0" xfId="0" applyNumberFormat="1" applyFont="1"/>
    <xf numFmtId="164" fontId="7" fillId="0" borderId="0" xfId="0" applyNumberFormat="1" applyFont="1"/>
    <xf numFmtId="0" fontId="6" fillId="0" borderId="0" xfId="0" applyFont="1"/>
    <xf numFmtId="3" fontId="8" fillId="2" borderId="0" xfId="1" applyNumberFormat="1" applyFont="1" applyFill="1" applyBorder="1"/>
    <xf numFmtId="164" fontId="8" fillId="3" borderId="8" xfId="0" applyNumberFormat="1" applyFont="1" applyFill="1" applyBorder="1"/>
    <xf numFmtId="164" fontId="8" fillId="2" borderId="9" xfId="0" applyNumberFormat="1" applyFont="1" applyFill="1" applyBorder="1" applyAlignment="1">
      <alignment horizontal="center"/>
    </xf>
    <xf numFmtId="9" fontId="8" fillId="2" borderId="10" xfId="0" applyNumberFormat="1" applyFont="1" applyFill="1" applyBorder="1" applyAlignment="1">
      <alignment horizontal="center"/>
    </xf>
    <xf numFmtId="9" fontId="8" fillId="2" borderId="10" xfId="4" applyFont="1" applyFill="1" applyBorder="1" applyAlignment="1">
      <alignment horizontal="center"/>
    </xf>
    <xf numFmtId="3" fontId="8" fillId="2" borderId="11" xfId="1" applyNumberFormat="1" applyFont="1" applyFill="1" applyBorder="1"/>
    <xf numFmtId="0" fontId="10" fillId="2" borderId="7" xfId="0" applyFont="1" applyFill="1" applyBorder="1"/>
    <xf numFmtId="164" fontId="8" fillId="2" borderId="5" xfId="0" applyNumberFormat="1" applyFont="1" applyFill="1" applyBorder="1"/>
    <xf numFmtId="164" fontId="8" fillId="2" borderId="6" xfId="0" applyNumberFormat="1" applyFont="1" applyFill="1" applyBorder="1"/>
    <xf numFmtId="0" fontId="9" fillId="0" borderId="0" xfId="0" applyFont="1" applyAlignment="1">
      <alignment wrapText="1"/>
    </xf>
    <xf numFmtId="2" fontId="11" fillId="4" borderId="13" xfId="0" applyNumberFormat="1" applyFont="1" applyFill="1" applyBorder="1" applyAlignment="1">
      <alignment horizontal="center" wrapText="1"/>
    </xf>
    <xf numFmtId="2" fontId="11" fillId="4" borderId="14" xfId="0" applyNumberFormat="1" applyFont="1" applyFill="1" applyBorder="1" applyAlignment="1">
      <alignment horizontal="center" wrapText="1"/>
    </xf>
    <xf numFmtId="2" fontId="11" fillId="4" borderId="15" xfId="0" applyNumberFormat="1" applyFont="1" applyFill="1" applyBorder="1" applyAlignment="1">
      <alignment horizontal="center" wrapText="1"/>
    </xf>
    <xf numFmtId="3" fontId="8" fillId="2" borderId="5" xfId="1" applyNumberFormat="1" applyFont="1" applyFill="1" applyBorder="1"/>
    <xf numFmtId="3" fontId="8" fillId="2" borderId="12" xfId="1" applyNumberFormat="1" applyFont="1" applyFill="1" applyBorder="1"/>
    <xf numFmtId="3" fontId="8" fillId="2" borderId="16" xfId="1" applyNumberFormat="1" applyFont="1" applyFill="1" applyBorder="1"/>
    <xf numFmtId="3" fontId="8" fillId="2" borderId="7" xfId="1" applyNumberFormat="1" applyFont="1" applyFill="1" applyBorder="1"/>
    <xf numFmtId="3" fontId="8" fillId="2" borderId="17" xfId="1" applyNumberFormat="1" applyFont="1" applyFill="1" applyBorder="1"/>
    <xf numFmtId="3" fontId="8" fillId="2" borderId="6" xfId="1" applyNumberFormat="1" applyFont="1" applyFill="1" applyBorder="1"/>
    <xf numFmtId="3" fontId="8" fillId="2" borderId="18" xfId="1" applyNumberFormat="1" applyFont="1" applyFill="1" applyBorder="1"/>
    <xf numFmtId="2" fontId="11" fillId="4" borderId="0" xfId="0" applyNumberFormat="1" applyFont="1" applyFill="1" applyAlignment="1">
      <alignment horizontal="center" wrapText="1"/>
    </xf>
    <xf numFmtId="3" fontId="14" fillId="2" borderId="2" xfId="0" applyNumberFormat="1" applyFont="1" applyFill="1" applyBorder="1"/>
    <xf numFmtId="0" fontId="15" fillId="2" borderId="2" xfId="0" applyFont="1" applyFill="1" applyBorder="1"/>
    <xf numFmtId="3" fontId="8" fillId="2" borderId="1" xfId="1" applyNumberFormat="1" applyFont="1" applyFill="1" applyBorder="1" applyAlignment="1">
      <alignment horizontal="center"/>
    </xf>
    <xf numFmtId="3" fontId="8" fillId="2" borderId="3" xfId="1" applyNumberFormat="1" applyFont="1" applyFill="1" applyBorder="1" applyAlignment="1">
      <alignment horizontal="center"/>
    </xf>
    <xf numFmtId="3" fontId="8" fillId="2" borderId="4" xfId="1" applyNumberFormat="1" applyFont="1" applyFill="1" applyBorder="1" applyAlignment="1">
      <alignment horizontal="center"/>
    </xf>
    <xf numFmtId="164" fontId="4" fillId="0" borderId="0" xfId="0" applyNumberFormat="1" applyFont="1" applyAlignment="1">
      <alignment wrapText="1"/>
    </xf>
    <xf numFmtId="9" fontId="8" fillId="2" borderId="12" xfId="4" applyFont="1" applyFill="1" applyBorder="1"/>
    <xf numFmtId="9" fontId="8" fillId="2" borderId="16" xfId="4" applyFont="1" applyFill="1" applyBorder="1"/>
    <xf numFmtId="9" fontId="8" fillId="2" borderId="11" xfId="4" applyFont="1" applyFill="1" applyBorder="1"/>
    <xf numFmtId="9" fontId="8" fillId="2" borderId="18" xfId="4" applyFont="1" applyFill="1" applyBorder="1"/>
    <xf numFmtId="9" fontId="8" fillId="2" borderId="5" xfId="4" applyFont="1" applyFill="1" applyBorder="1"/>
    <xf numFmtId="9" fontId="8" fillId="2" borderId="6" xfId="4" applyFont="1" applyFill="1" applyBorder="1"/>
    <xf numFmtId="2" fontId="11" fillId="4" borderId="20" xfId="0" applyNumberFormat="1" applyFont="1" applyFill="1" applyBorder="1" applyAlignment="1">
      <alignment horizontal="center" wrapText="1"/>
    </xf>
    <xf numFmtId="2" fontId="11" fillId="4" borderId="21" xfId="0" applyNumberFormat="1" applyFont="1" applyFill="1" applyBorder="1" applyAlignment="1">
      <alignment horizontal="center" wrapText="1"/>
    </xf>
    <xf numFmtId="2" fontId="11" fillId="4" borderId="12" xfId="0" applyNumberFormat="1" applyFont="1" applyFill="1" applyBorder="1" applyAlignment="1">
      <alignment horizontal="center" wrapText="1"/>
    </xf>
    <xf numFmtId="2" fontId="11" fillId="4" borderId="16" xfId="0" applyNumberFormat="1" applyFont="1" applyFill="1" applyBorder="1" applyAlignment="1">
      <alignment horizontal="center" wrapText="1"/>
    </xf>
    <xf numFmtId="3" fontId="4" fillId="0" borderId="0" xfId="0" applyNumberFormat="1" applyFont="1"/>
    <xf numFmtId="0" fontId="8" fillId="3" borderId="22" xfId="0" applyFont="1" applyFill="1" applyBorder="1" applyAlignment="1">
      <alignment horizontal="center" wrapText="1"/>
    </xf>
    <xf numFmtId="0" fontId="8" fillId="3" borderId="23" xfId="0" applyFont="1" applyFill="1" applyBorder="1" applyAlignment="1">
      <alignment horizontal="center" wrapText="1"/>
    </xf>
    <xf numFmtId="0" fontId="8" fillId="3" borderId="24" xfId="0" applyFont="1" applyFill="1" applyBorder="1" applyAlignment="1">
      <alignment horizontal="center" wrapText="1"/>
    </xf>
    <xf numFmtId="164" fontId="8" fillId="2" borderId="25" xfId="0" applyNumberFormat="1" applyFont="1" applyFill="1" applyBorder="1" applyAlignment="1">
      <alignment horizontal="center"/>
    </xf>
    <xf numFmtId="9" fontId="8" fillId="2" borderId="26" xfId="0" applyNumberFormat="1" applyFont="1" applyFill="1" applyBorder="1" applyAlignment="1">
      <alignment horizontal="center"/>
    </xf>
    <xf numFmtId="9" fontId="8" fillId="2" borderId="26" xfId="4" applyFont="1" applyFill="1" applyBorder="1" applyAlignment="1">
      <alignment horizontal="center"/>
    </xf>
    <xf numFmtId="164" fontId="8" fillId="2" borderId="26" xfId="0" applyNumberFormat="1" applyFont="1" applyFill="1" applyBorder="1" applyAlignment="1">
      <alignment horizontal="center"/>
    </xf>
    <xf numFmtId="0" fontId="10" fillId="2" borderId="1" xfId="0" applyFont="1" applyFill="1" applyBorder="1"/>
    <xf numFmtId="0" fontId="10" fillId="2" borderId="4" xfId="0" applyFont="1" applyFill="1" applyBorder="1"/>
    <xf numFmtId="164" fontId="8" fillId="2" borderId="3" xfId="0" applyNumberFormat="1" applyFont="1" applyFill="1" applyBorder="1"/>
    <xf numFmtId="164" fontId="8" fillId="2" borderId="4" xfId="0" applyNumberFormat="1" applyFont="1" applyFill="1" applyBorder="1"/>
    <xf numFmtId="0" fontId="4" fillId="5" borderId="0" xfId="0" applyFont="1" applyFill="1"/>
    <xf numFmtId="164" fontId="8" fillId="2" borderId="27" xfId="0" applyNumberFormat="1" applyFont="1" applyFill="1" applyBorder="1" applyAlignment="1">
      <alignment horizontal="center"/>
    </xf>
    <xf numFmtId="9" fontId="8" fillId="2" borderId="5" xfId="4" quotePrefix="1" applyFont="1" applyFill="1" applyBorder="1"/>
    <xf numFmtId="9" fontId="8" fillId="2" borderId="12" xfId="4" quotePrefix="1" applyFont="1" applyFill="1" applyBorder="1"/>
    <xf numFmtId="9" fontId="8" fillId="2" borderId="16" xfId="4" quotePrefix="1" applyFont="1" applyFill="1" applyBorder="1"/>
    <xf numFmtId="9" fontId="8" fillId="2" borderId="6" xfId="4" quotePrefix="1" applyFont="1" applyFill="1" applyBorder="1"/>
    <xf numFmtId="9" fontId="8" fillId="2" borderId="11" xfId="4" quotePrefix="1" applyFont="1" applyFill="1" applyBorder="1"/>
    <xf numFmtId="9" fontId="8" fillId="2" borderId="18" xfId="4" quotePrefix="1" applyFont="1" applyFill="1" applyBorder="1"/>
    <xf numFmtId="0" fontId="9" fillId="0" borderId="0" xfId="0" applyFont="1" applyAlignment="1">
      <alignment horizontal="center" wrapText="1"/>
    </xf>
    <xf numFmtId="164" fontId="12" fillId="4" borderId="19" xfId="0" applyNumberFormat="1" applyFont="1" applyFill="1" applyBorder="1" applyAlignment="1">
      <alignment horizontal="center"/>
    </xf>
    <xf numFmtId="164" fontId="12" fillId="4" borderId="0" xfId="0" applyNumberFormat="1" applyFont="1" applyFill="1" applyAlignment="1">
      <alignment horizontal="center"/>
    </xf>
  </cellXfs>
  <cellStyles count="8">
    <cellStyle name="Comma" xfId="1" builtinId="3"/>
    <cellStyle name="Comma 2" xfId="2" xr:uid="{00000000-0005-0000-0000-000001000000}"/>
    <cellStyle name="Comma 3" xfId="6" xr:uid="{F5C3A2C2-44B9-4559-BDCF-DAF1E51E644D}"/>
    <cellStyle name="Normal" xfId="0" builtinId="0"/>
    <cellStyle name="Normal 2" xfId="3" xr:uid="{00000000-0005-0000-0000-000003000000}"/>
    <cellStyle name="Normal 3" xfId="5" xr:uid="{A2B7A874-8D44-43D3-ACDC-5D6AABCF411D}"/>
    <cellStyle name="Percent" xfId="4" builtinId="5"/>
    <cellStyle name="Percent 2" xfId="7" xr:uid="{2D670378-B9F4-42FA-B7A6-ABDC11F2E3C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322"/>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7.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8.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9.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10.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11.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12.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themeOverride" Target="../theme/themeOverride14.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'Sep 26 Published MOS estimates'!$C$19</c:f>
              <c:strCache>
                <c:ptCount val="1"/>
                <c:pt idx="0">
                  <c:v>25%</c:v>
                </c:pt>
              </c:strCache>
            </c:strRef>
          </c:tx>
          <c:spPr>
            <a:ln w="28575">
              <a:noFill/>
            </a:ln>
          </c:spPr>
          <c:marker>
            <c:symbol val="none"/>
          </c:marker>
          <c:cat>
            <c:strRef>
              <c:f>'Sep 26 Published MOS estimates'!$D$4:$H$4</c:f>
              <c:strCache>
                <c:ptCount val="5"/>
                <c:pt idx="0">
                  <c:v>Sydney MSP</c:v>
                </c:pt>
                <c:pt idx="1">
                  <c:v>Sydney EGP</c:v>
                </c:pt>
                <c:pt idx="2">
                  <c:v>Adelaide MAP</c:v>
                </c:pt>
                <c:pt idx="3">
                  <c:v>Adelaide SEAGas</c:v>
                </c:pt>
                <c:pt idx="4">
                  <c:v>Brisbane RBP</c:v>
                </c:pt>
              </c:strCache>
            </c:strRef>
          </c:cat>
          <c:val>
            <c:numRef>
              <c:f>'Sep 26 Published MOS estimates'!$D$19:$H$19</c:f>
              <c:numCache>
                <c:formatCode>#,##0</c:formatCode>
                <c:ptCount val="5"/>
                <c:pt idx="0">
                  <c:v>-14135.75</c:v>
                </c:pt>
                <c:pt idx="1">
                  <c:v>5219.2496449999999</c:v>
                </c:pt>
                <c:pt idx="2">
                  <c:v>-1827.5</c:v>
                </c:pt>
                <c:pt idx="3">
                  <c:v>-395.5</c:v>
                </c:pt>
                <c:pt idx="4">
                  <c:v>-927.25</c:v>
                </c:pt>
              </c:numCache>
            </c:numRef>
          </c:val>
          <c:smooth val="0"/>
          <c:extLst>
            <c:ext xmlns:c16="http://schemas.microsoft.com/office/drawing/2014/chart" uri="{C3380CC4-5D6E-409C-BE32-E72D297353CC}">
              <c16:uniqueId val="{00000000-19B8-4C34-A3F7-D1248307263F}"/>
            </c:ext>
          </c:extLst>
        </c:ser>
        <c:ser>
          <c:idx val="1"/>
          <c:order val="1"/>
          <c:tx>
            <c:strRef>
              <c:f>'Sep 26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'Sep 26 Published MOS estimates'!$D$4:$H$4</c:f>
              <c:strCache>
                <c:ptCount val="5"/>
                <c:pt idx="0">
                  <c:v>Sydney MSP</c:v>
                </c:pt>
                <c:pt idx="1">
                  <c:v>Sydney EGP</c:v>
                </c:pt>
                <c:pt idx="2">
                  <c:v>Adelaide MAP</c:v>
                </c:pt>
                <c:pt idx="3">
                  <c:v>Adelaide SEAGas</c:v>
                </c:pt>
                <c:pt idx="4">
                  <c:v>Brisbane RBP</c:v>
                </c:pt>
              </c:strCache>
            </c:strRef>
          </c:cat>
          <c:val>
            <c:numRef>
              <c:f>'Sep 26 Published MOS estimates'!$D$20:$H$20</c:f>
              <c:numCache>
                <c:formatCode>#,##0</c:formatCode>
                <c:ptCount val="5"/>
                <c:pt idx="0">
                  <c:v>-21205.200000000001</c:v>
                </c:pt>
                <c:pt idx="1">
                  <c:v>2333.1176920000003</c:v>
                </c:pt>
                <c:pt idx="2">
                  <c:v>-3692.35</c:v>
                </c:pt>
                <c:pt idx="3">
                  <c:v>-3491.7999999999997</c:v>
                </c:pt>
                <c:pt idx="4">
                  <c:v>-2067.5499999999997</c:v>
                </c:pt>
              </c:numCache>
            </c:numRef>
          </c:val>
          <c:smooth val="0"/>
          <c:extLst>
            <c:ext xmlns:c16="http://schemas.microsoft.com/office/drawing/2014/chart" uri="{C3380CC4-5D6E-409C-BE32-E72D297353CC}">
              <c16:uniqueId val="{00000001-19B8-4C34-A3F7-D1248307263F}"/>
            </c:ext>
          </c:extLst>
        </c:ser>
        <c:ser>
          <c:idx val="2"/>
          <c:order val="2"/>
          <c:tx>
            <c:strRef>
              <c:f>'Sep 26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'Sep 26 Published MOS estimates'!$D$4:$H$4</c:f>
              <c:strCache>
                <c:ptCount val="5"/>
                <c:pt idx="0">
                  <c:v>Sydney MSP</c:v>
                </c:pt>
                <c:pt idx="1">
                  <c:v>Sydney EGP</c:v>
                </c:pt>
                <c:pt idx="2">
                  <c:v>Adelaide MAP</c:v>
                </c:pt>
                <c:pt idx="3">
                  <c:v>Adelaide SEAGas</c:v>
                </c:pt>
                <c:pt idx="4">
                  <c:v>Brisbane RBP</c:v>
                </c:pt>
              </c:strCache>
            </c:strRef>
          </c:cat>
          <c:val>
            <c:numRef>
              <c:f>'Sep 26 Published MOS estimates'!$D$21:$H$21</c:f>
              <c:numCache>
                <c:formatCode>#,##0</c:formatCode>
                <c:ptCount val="5"/>
                <c:pt idx="0">
                  <c:v>-29609</c:v>
                </c:pt>
                <c:pt idx="1">
                  <c:v>-12251.89092</c:v>
                </c:pt>
                <c:pt idx="2">
                  <c:v>-7285</c:v>
                </c:pt>
                <c:pt idx="3">
                  <c:v>-8593</c:v>
                </c:pt>
                <c:pt idx="4">
                  <c:v>-4104</c:v>
                </c:pt>
              </c:numCache>
            </c:numRef>
          </c:val>
          <c:smooth val="0"/>
          <c:extLst>
            <c:ext xmlns:c16="http://schemas.microsoft.com/office/drawing/2014/chart" uri="{C3380CC4-5D6E-409C-BE32-E72D297353CC}">
              <c16:uniqueId val="{00000002-19B8-4C34-A3F7-D1248307263F}"/>
            </c:ext>
          </c:extLst>
        </c:ser>
        <c:ser>
          <c:idx val="3"/>
          <c:order val="3"/>
          <c:tx>
            <c:strRef>
              <c:f>'Sep 26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'Sep 26 Published MOS estimates'!$D$4:$H$4</c:f>
              <c:strCache>
                <c:ptCount val="5"/>
                <c:pt idx="0">
                  <c:v>Sydney MSP</c:v>
                </c:pt>
                <c:pt idx="1">
                  <c:v>Sydney EGP</c:v>
                </c:pt>
                <c:pt idx="2">
                  <c:v>Adelaide MAP</c:v>
                </c:pt>
                <c:pt idx="3">
                  <c:v>Adelaide SEAGas</c:v>
                </c:pt>
                <c:pt idx="4">
                  <c:v>Brisbane RBP</c:v>
                </c:pt>
              </c:strCache>
            </c:strRef>
          </c:cat>
          <c:val>
            <c:numRef>
              <c:f>'Sep 26 Published MOS estimates'!$D$22:$H$22</c:f>
              <c:numCache>
                <c:formatCode>#,##0</c:formatCode>
                <c:ptCount val="5"/>
                <c:pt idx="0">
                  <c:v>-8785.1333333333332</c:v>
                </c:pt>
                <c:pt idx="1">
                  <c:v>8217.6247196666645</c:v>
                </c:pt>
                <c:pt idx="2">
                  <c:v>412.63333333333333</c:v>
                </c:pt>
                <c:pt idx="3">
                  <c:v>-638.26666666666665</c:v>
                </c:pt>
                <c:pt idx="4">
                  <c:v>72.566666666666663</c:v>
                </c:pt>
              </c:numCache>
            </c:numRef>
          </c:val>
          <c:smooth val="0"/>
          <c:extLst>
            <c:ext xmlns:c16="http://schemas.microsoft.com/office/drawing/2014/chart" uri="{C3380CC4-5D6E-409C-BE32-E72D297353CC}">
              <c16:uniqueId val="{00000003-19B8-4C34-A3F7-D1248307263F}"/>
            </c:ext>
          </c:extLst>
        </c:ser>
        <c:ser>
          <c:idx val="4"/>
          <c:order val="4"/>
          <c:tx>
            <c:strRef>
              <c:f>'Sep 26 Published MOS estimates'!$C$26</c:f>
              <c:strCache>
                <c:ptCount val="1"/>
              </c:strCache>
            </c:strRef>
          </c:tx>
          <c:spPr>
            <a:ln w="28575">
              <a:noFill/>
            </a:ln>
          </c:spPr>
          <c:marker>
            <c:symbol val="dash"/>
            <c:size val="20"/>
            <c:spPr>
              <a:noFill/>
              <a:ln>
                <a:solidFill>
                  <a:srgbClr val="FF6600"/>
                </a:solidFill>
                <a:prstDash val="solid"/>
              </a:ln>
            </c:spPr>
          </c:marker>
          <c:cat>
            <c:strRef>
              <c:f>'Sep 26 Published MOS estimates'!$D$4:$H$4</c:f>
              <c:strCache>
                <c:ptCount val="5"/>
                <c:pt idx="0">
                  <c:v>Sydney MSP</c:v>
                </c:pt>
                <c:pt idx="1">
                  <c:v>Sydney EGP</c:v>
                </c:pt>
                <c:pt idx="2">
                  <c:v>Adelaide MAP</c:v>
                </c:pt>
                <c:pt idx="3">
                  <c:v>Adelaide SEAGas</c:v>
                </c:pt>
                <c:pt idx="4">
                  <c:v>Brisbane RBP</c:v>
                </c:pt>
              </c:strCache>
            </c:strRef>
          </c:cat>
          <c:val>
            <c:numRef>
              <c:f>'Sep 26 Published MOS estimates'!$D$26:$H$26</c:f>
              <c:numCache>
                <c:formatCode>General</c:formatCode>
                <c:ptCount val="5"/>
              </c:numCache>
            </c:numRef>
          </c:val>
          <c:smooth val="0"/>
          <c:extLst>
            <c:ext xmlns:c16="http://schemas.microsoft.com/office/drawing/2014/chart" uri="{C3380CC4-5D6E-409C-BE32-E72D297353CC}">
              <c16:uniqueId val="{00000004-19B8-4C34-A3F7-D1248307263F}"/>
            </c:ext>
          </c:extLst>
        </c:ser>
        <c:ser>
          <c:idx val="5"/>
          <c:order val="5"/>
          <c:tx>
            <c:strRef>
              <c:f>'Sep 26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'Sep 26 Published MOS estimates'!$D$4:$H$4</c:f>
              <c:strCache>
                <c:ptCount val="5"/>
                <c:pt idx="0">
                  <c:v>Sydney MSP</c:v>
                </c:pt>
                <c:pt idx="1">
                  <c:v>Sydney EGP</c:v>
                </c:pt>
                <c:pt idx="2">
                  <c:v>Adelaide MAP</c:v>
                </c:pt>
                <c:pt idx="3">
                  <c:v>Adelaide SEAGas</c:v>
                </c:pt>
                <c:pt idx="4">
                  <c:v>Brisbane RBP</c:v>
                </c:pt>
              </c:strCache>
            </c:strRef>
          </c:cat>
          <c:val>
            <c:numRef>
              <c:f>'Sep 26 Published MOS estimates'!$D$15:$H$15</c:f>
              <c:numCache>
                <c:formatCode>#,##0</c:formatCode>
                <c:ptCount val="5"/>
                <c:pt idx="0">
                  <c:v>24775</c:v>
                </c:pt>
                <c:pt idx="1">
                  <c:v>25046.06553</c:v>
                </c:pt>
                <c:pt idx="2">
                  <c:v>9860</c:v>
                </c:pt>
                <c:pt idx="3">
                  <c:v>517</c:v>
                </c:pt>
                <c:pt idx="4">
                  <c:v>11071</c:v>
                </c:pt>
              </c:numCache>
            </c:numRef>
          </c:val>
          <c:smooth val="0"/>
          <c:extLst>
            <c:ext xmlns:c16="http://schemas.microsoft.com/office/drawing/2014/chart" uri="{C3380CC4-5D6E-409C-BE32-E72D297353CC}">
              <c16:uniqueId val="{00000005-19B8-4C34-A3F7-D1248307263F}"/>
            </c:ext>
          </c:extLst>
        </c:ser>
        <c:ser>
          <c:idx val="10"/>
          <c:order val="6"/>
          <c:tx>
            <c:strRef>
              <c:f>'Sep 26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'Sep 26 Published MOS estimates'!$D$4:$H$4</c:f>
              <c:strCache>
                <c:ptCount val="5"/>
                <c:pt idx="0">
                  <c:v>Sydney MSP</c:v>
                </c:pt>
                <c:pt idx="1">
                  <c:v>Sydney EGP</c:v>
                </c:pt>
                <c:pt idx="2">
                  <c:v>Adelaide MAP</c:v>
                </c:pt>
                <c:pt idx="3">
                  <c:v>Adelaide SEAGas</c:v>
                </c:pt>
                <c:pt idx="4">
                  <c:v>Brisbane RBP</c:v>
                </c:pt>
              </c:strCache>
            </c:strRef>
          </c:cat>
          <c:val>
            <c:numRef>
              <c:f>'Sep 26 Published MOS estimates'!$D$16:$H$16</c:f>
              <c:numCache>
                <c:formatCode>#,##0</c:formatCode>
                <c:ptCount val="5"/>
                <c:pt idx="0">
                  <c:v>3463.299999999987</c:v>
                </c:pt>
                <c:pt idx="1">
                  <c:v>16150.456375999987</c:v>
                </c:pt>
                <c:pt idx="2">
                  <c:v>6735.7499999999973</c:v>
                </c:pt>
                <c:pt idx="3">
                  <c:v>190.04999999999978</c:v>
                </c:pt>
                <c:pt idx="4">
                  <c:v>1767.5999999999981</c:v>
                </c:pt>
              </c:numCache>
            </c:numRef>
          </c:val>
          <c:smooth val="0"/>
          <c:extLst>
            <c:ext xmlns:c16="http://schemas.microsoft.com/office/drawing/2014/chart" uri="{C3380CC4-5D6E-409C-BE32-E72D297353CC}">
              <c16:uniqueId val="{00000006-19B8-4C34-A3F7-D1248307263F}"/>
            </c:ext>
          </c:extLst>
        </c:ser>
        <c:ser>
          <c:idx val="11"/>
          <c:order val="7"/>
          <c:tx>
            <c:strRef>
              <c:f>'Sep 26 Published MOS estimates'!$C$17</c:f>
              <c:strCache>
                <c:ptCount val="1"/>
                <c:pt idx="0">
                  <c:v>75%</c:v>
                </c:pt>
              </c:strCache>
            </c:strRef>
          </c:tx>
          <c:spPr>
            <a:ln w="28575">
              <a:noFill/>
            </a:ln>
          </c:spPr>
          <c:marker>
            <c:symbol val="none"/>
          </c:marker>
          <c:cat>
            <c:strRef>
              <c:f>'Sep 26 Published MOS estimates'!$D$4:$H$4</c:f>
              <c:strCache>
                <c:ptCount val="5"/>
                <c:pt idx="0">
                  <c:v>Sydney MSP</c:v>
                </c:pt>
                <c:pt idx="1">
                  <c:v>Sydney EGP</c:v>
                </c:pt>
                <c:pt idx="2">
                  <c:v>Adelaide MAP</c:v>
                </c:pt>
                <c:pt idx="3">
                  <c:v>Adelaide SEAGas</c:v>
                </c:pt>
                <c:pt idx="4">
                  <c:v>Brisbane RBP</c:v>
                </c:pt>
              </c:strCache>
            </c:strRef>
          </c:cat>
          <c:val>
            <c:numRef>
              <c:f>'Sep 26 Published MOS estimates'!$D$17:$H$17</c:f>
              <c:numCache>
                <c:formatCode>#,##0</c:formatCode>
                <c:ptCount val="5"/>
                <c:pt idx="0">
                  <c:v>-4947.5</c:v>
                </c:pt>
                <c:pt idx="1">
                  <c:v>10556.6113</c:v>
                </c:pt>
                <c:pt idx="2">
                  <c:v>1996.5</c:v>
                </c:pt>
                <c:pt idx="3">
                  <c:v>82.25</c:v>
                </c:pt>
                <c:pt idx="4">
                  <c:v>586.25</c:v>
                </c:pt>
              </c:numCache>
            </c:numRef>
          </c:val>
          <c:smooth val="0"/>
          <c:extLst>
            <c:ext xmlns:c16="http://schemas.microsoft.com/office/drawing/2014/chart" uri="{C3380CC4-5D6E-409C-BE32-E72D297353CC}">
              <c16:uniqueId val="{00000007-19B8-4C34-A3F7-D1248307263F}"/>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221761320"/>
        <c:axId val="221761712"/>
      </c:lineChart>
      <c:catAx>
        <c:axId val="2217613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712"/>
        <c:crosses val="autoZero"/>
        <c:auto val="1"/>
        <c:lblAlgn val="ctr"/>
        <c:lblOffset val="100"/>
        <c:tickLblSkip val="1"/>
        <c:tickMarkSkip val="1"/>
        <c:noMultiLvlLbl val="0"/>
      </c:catAx>
      <c:valAx>
        <c:axId val="22176171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96540205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3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44476258644"/>
          <c:w val="0.457570303712036"/>
          <c:h val="0.14645281555714629"/>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'Oct 26 Published MOS estimates'!$K$4</c:f>
              <c:strCache>
                <c:ptCount val="1"/>
                <c:pt idx="0">
                  <c:v>Sydney MSP</c:v>
                </c:pt>
              </c:strCache>
            </c:strRef>
          </c:tx>
          <c:spPr>
            <a:ln w="25400">
              <a:solidFill>
                <a:srgbClr val="00FFFF"/>
              </a:solidFill>
              <a:prstDash val="solid"/>
            </a:ln>
          </c:spPr>
          <c:marker>
            <c:symbol val="none"/>
          </c:marker>
          <c:val>
            <c:numRef>
              <c:f>'Oct 26 Published MOS estimates'!$K$5:$K$35</c:f>
              <c:numCache>
                <c:formatCode>#,##0</c:formatCode>
                <c:ptCount val="31"/>
                <c:pt idx="0">
                  <c:v>15628</c:v>
                </c:pt>
                <c:pt idx="1">
                  <c:v>6864</c:v>
                </c:pt>
                <c:pt idx="2">
                  <c:v>2172</c:v>
                </c:pt>
                <c:pt idx="3">
                  <c:v>1187</c:v>
                </c:pt>
                <c:pt idx="4">
                  <c:v>713</c:v>
                </c:pt>
                <c:pt idx="5">
                  <c:v>-1442</c:v>
                </c:pt>
                <c:pt idx="6">
                  <c:v>-2461</c:v>
                </c:pt>
                <c:pt idx="7">
                  <c:v>-3073</c:v>
                </c:pt>
                <c:pt idx="8">
                  <c:v>-3469</c:v>
                </c:pt>
                <c:pt idx="9">
                  <c:v>-4345</c:v>
                </c:pt>
                <c:pt idx="10">
                  <c:v>-4860</c:v>
                </c:pt>
                <c:pt idx="11">
                  <c:v>-5422</c:v>
                </c:pt>
                <c:pt idx="12">
                  <c:v>-6610</c:v>
                </c:pt>
                <c:pt idx="13">
                  <c:v>-6844</c:v>
                </c:pt>
                <c:pt idx="14">
                  <c:v>-7484</c:v>
                </c:pt>
                <c:pt idx="15">
                  <c:v>-7846</c:v>
                </c:pt>
                <c:pt idx="16">
                  <c:v>-7946</c:v>
                </c:pt>
                <c:pt idx="17">
                  <c:v>-8304</c:v>
                </c:pt>
                <c:pt idx="18">
                  <c:v>-9132</c:v>
                </c:pt>
                <c:pt idx="19">
                  <c:v>-9635</c:v>
                </c:pt>
                <c:pt idx="20">
                  <c:v>-10133</c:v>
                </c:pt>
                <c:pt idx="21">
                  <c:v>-11323</c:v>
                </c:pt>
                <c:pt idx="22">
                  <c:v>-12105</c:v>
                </c:pt>
                <c:pt idx="23">
                  <c:v>-12537</c:v>
                </c:pt>
                <c:pt idx="24">
                  <c:v>-13538</c:v>
                </c:pt>
                <c:pt idx="25">
                  <c:v>-14445</c:v>
                </c:pt>
                <c:pt idx="26">
                  <c:v>-15043</c:v>
                </c:pt>
                <c:pt idx="27">
                  <c:v>-15981</c:v>
                </c:pt>
                <c:pt idx="28">
                  <c:v>-17519</c:v>
                </c:pt>
                <c:pt idx="29">
                  <c:v>-19675</c:v>
                </c:pt>
                <c:pt idx="30">
                  <c:v>-45683</c:v>
                </c:pt>
              </c:numCache>
            </c:numRef>
          </c:val>
          <c:smooth val="1"/>
          <c:extLst>
            <c:ext xmlns:c16="http://schemas.microsoft.com/office/drawing/2014/chart" uri="{C3380CC4-5D6E-409C-BE32-E72D297353CC}">
              <c16:uniqueId val="{00000000-9B9C-4EB0-B9ED-F1DAC3DE3B62}"/>
            </c:ext>
          </c:extLst>
        </c:ser>
        <c:ser>
          <c:idx val="1"/>
          <c:order val="1"/>
          <c:tx>
            <c:strRef>
              <c:f>'Oct 26 Published MOS estimates'!$L$4</c:f>
              <c:strCache>
                <c:ptCount val="1"/>
                <c:pt idx="0">
                  <c:v>Sydney EGP</c:v>
                </c:pt>
              </c:strCache>
            </c:strRef>
          </c:tx>
          <c:spPr>
            <a:ln w="25400">
              <a:solidFill>
                <a:srgbClr val="0000FF"/>
              </a:solidFill>
              <a:prstDash val="solid"/>
            </a:ln>
          </c:spPr>
          <c:marker>
            <c:symbol val="none"/>
          </c:marker>
          <c:val>
            <c:numRef>
              <c:f>'Oct 26 Published MOS estimates'!$L$5:$L$35</c:f>
              <c:numCache>
                <c:formatCode>#,##0</c:formatCode>
                <c:ptCount val="31"/>
                <c:pt idx="0">
                  <c:v>26567.757699999998</c:v>
                </c:pt>
                <c:pt idx="1">
                  <c:v>15796.49062</c:v>
                </c:pt>
                <c:pt idx="2">
                  <c:v>14181.730600000001</c:v>
                </c:pt>
                <c:pt idx="3">
                  <c:v>12995.840969999999</c:v>
                </c:pt>
                <c:pt idx="4">
                  <c:v>12477.617539999999</c:v>
                </c:pt>
                <c:pt idx="5">
                  <c:v>11907.500330000001</c:v>
                </c:pt>
                <c:pt idx="6">
                  <c:v>11545.734640000001</c:v>
                </c:pt>
                <c:pt idx="7">
                  <c:v>11104.45111</c:v>
                </c:pt>
                <c:pt idx="8">
                  <c:v>10526.780790000001</c:v>
                </c:pt>
                <c:pt idx="9">
                  <c:v>9874.5054899999996</c:v>
                </c:pt>
                <c:pt idx="10">
                  <c:v>8941.4257099999995</c:v>
                </c:pt>
                <c:pt idx="11">
                  <c:v>8813.1754899999996</c:v>
                </c:pt>
                <c:pt idx="12">
                  <c:v>8454.4865800000007</c:v>
                </c:pt>
                <c:pt idx="13">
                  <c:v>8066.1630699999996</c:v>
                </c:pt>
                <c:pt idx="14">
                  <c:v>7830.3599899999999</c:v>
                </c:pt>
                <c:pt idx="15">
                  <c:v>7580.26404</c:v>
                </c:pt>
                <c:pt idx="16">
                  <c:v>7355.4511700000003</c:v>
                </c:pt>
                <c:pt idx="17">
                  <c:v>7258.9423699999998</c:v>
                </c:pt>
                <c:pt idx="18">
                  <c:v>6894.6832800000002</c:v>
                </c:pt>
                <c:pt idx="19">
                  <c:v>6360.4504200000001</c:v>
                </c:pt>
                <c:pt idx="20">
                  <c:v>5788.9050900000002</c:v>
                </c:pt>
                <c:pt idx="21">
                  <c:v>5217.9359000000004</c:v>
                </c:pt>
                <c:pt idx="22">
                  <c:v>4169.4786700000004</c:v>
                </c:pt>
                <c:pt idx="23">
                  <c:v>3669.1239999999998</c:v>
                </c:pt>
                <c:pt idx="24">
                  <c:v>3118.4320200000002</c:v>
                </c:pt>
                <c:pt idx="25">
                  <c:v>2889.72703</c:v>
                </c:pt>
                <c:pt idx="26">
                  <c:v>2213.3112700000001</c:v>
                </c:pt>
                <c:pt idx="27">
                  <c:v>2015.93893</c:v>
                </c:pt>
                <c:pt idx="28">
                  <c:v>1504.7618299999999</c:v>
                </c:pt>
                <c:pt idx="29">
                  <c:v>724.31056999999998</c:v>
                </c:pt>
                <c:pt idx="30">
                  <c:v>-17502.477739999998</c:v>
                </c:pt>
              </c:numCache>
            </c:numRef>
          </c:val>
          <c:smooth val="1"/>
          <c:extLst>
            <c:ext xmlns:c16="http://schemas.microsoft.com/office/drawing/2014/chart" uri="{C3380CC4-5D6E-409C-BE32-E72D297353CC}">
              <c16:uniqueId val="{00000001-9B9C-4EB0-B9ED-F1DAC3DE3B62}"/>
            </c:ext>
          </c:extLst>
        </c:ser>
        <c:ser>
          <c:idx val="2"/>
          <c:order val="2"/>
          <c:tx>
            <c:strRef>
              <c:f>'Oct 26 Published MOS estimates'!$M$4</c:f>
              <c:strCache>
                <c:ptCount val="1"/>
                <c:pt idx="0">
                  <c:v>Adelaide MAP</c:v>
                </c:pt>
              </c:strCache>
            </c:strRef>
          </c:tx>
          <c:spPr>
            <a:ln w="25400">
              <a:solidFill>
                <a:srgbClr val="FFC322"/>
              </a:solidFill>
              <a:prstDash val="solid"/>
            </a:ln>
          </c:spPr>
          <c:marker>
            <c:symbol val="none"/>
          </c:marker>
          <c:val>
            <c:numRef>
              <c:f>'Oct 26 Published MOS estimates'!$M$5:$M$35</c:f>
              <c:numCache>
                <c:formatCode>#,##0</c:formatCode>
                <c:ptCount val="31"/>
                <c:pt idx="0">
                  <c:v>7165</c:v>
                </c:pt>
                <c:pt idx="1">
                  <c:v>3887</c:v>
                </c:pt>
                <c:pt idx="2">
                  <c:v>3465</c:v>
                </c:pt>
                <c:pt idx="3">
                  <c:v>2932</c:v>
                </c:pt>
                <c:pt idx="4">
                  <c:v>2531</c:v>
                </c:pt>
                <c:pt idx="5">
                  <c:v>2199</c:v>
                </c:pt>
                <c:pt idx="6">
                  <c:v>1602</c:v>
                </c:pt>
                <c:pt idx="7">
                  <c:v>1262</c:v>
                </c:pt>
                <c:pt idx="8">
                  <c:v>906</c:v>
                </c:pt>
                <c:pt idx="9">
                  <c:v>793</c:v>
                </c:pt>
                <c:pt idx="10">
                  <c:v>704</c:v>
                </c:pt>
                <c:pt idx="11">
                  <c:v>660</c:v>
                </c:pt>
                <c:pt idx="12">
                  <c:v>452</c:v>
                </c:pt>
                <c:pt idx="13">
                  <c:v>259</c:v>
                </c:pt>
                <c:pt idx="14">
                  <c:v>88</c:v>
                </c:pt>
                <c:pt idx="15">
                  <c:v>-125</c:v>
                </c:pt>
                <c:pt idx="16">
                  <c:v>-265</c:v>
                </c:pt>
                <c:pt idx="17">
                  <c:v>-512</c:v>
                </c:pt>
                <c:pt idx="18">
                  <c:v>-789</c:v>
                </c:pt>
                <c:pt idx="19">
                  <c:v>-901</c:v>
                </c:pt>
                <c:pt idx="20">
                  <c:v>-1338</c:v>
                </c:pt>
                <c:pt idx="21">
                  <c:v>-1443</c:v>
                </c:pt>
                <c:pt idx="22">
                  <c:v>-1623</c:v>
                </c:pt>
                <c:pt idx="23">
                  <c:v>-1841</c:v>
                </c:pt>
                <c:pt idx="24">
                  <c:v>-1955</c:v>
                </c:pt>
                <c:pt idx="25">
                  <c:v>-2182</c:v>
                </c:pt>
                <c:pt idx="26">
                  <c:v>-2339</c:v>
                </c:pt>
                <c:pt idx="27">
                  <c:v>-3078</c:v>
                </c:pt>
                <c:pt idx="28">
                  <c:v>-3265</c:v>
                </c:pt>
                <c:pt idx="29">
                  <c:v>-3613</c:v>
                </c:pt>
                <c:pt idx="30">
                  <c:v>-7993</c:v>
                </c:pt>
              </c:numCache>
            </c:numRef>
          </c:val>
          <c:smooth val="1"/>
          <c:extLst>
            <c:ext xmlns:c16="http://schemas.microsoft.com/office/drawing/2014/chart" uri="{C3380CC4-5D6E-409C-BE32-E72D297353CC}">
              <c16:uniqueId val="{00000002-9B9C-4EB0-B9ED-F1DAC3DE3B62}"/>
            </c:ext>
          </c:extLst>
        </c:ser>
        <c:ser>
          <c:idx val="3"/>
          <c:order val="3"/>
          <c:tx>
            <c:strRef>
              <c:f>'Oct 26 Published MOS estimates'!$N$4</c:f>
              <c:strCache>
                <c:ptCount val="1"/>
                <c:pt idx="0">
                  <c:v>Adelaide SEAGas</c:v>
                </c:pt>
              </c:strCache>
            </c:strRef>
          </c:tx>
          <c:spPr>
            <a:ln w="25400">
              <a:solidFill>
                <a:srgbClr val="FF6600"/>
              </a:solidFill>
              <a:prstDash val="solid"/>
            </a:ln>
          </c:spPr>
          <c:marker>
            <c:symbol val="none"/>
          </c:marker>
          <c:val>
            <c:numRef>
              <c:f>'Oct 26 Published MOS estimates'!$N$5:$N$35</c:f>
              <c:numCache>
                <c:formatCode>#,##0</c:formatCode>
                <c:ptCount val="31"/>
                <c:pt idx="0">
                  <c:v>434</c:v>
                </c:pt>
                <c:pt idx="1">
                  <c:v>155</c:v>
                </c:pt>
                <c:pt idx="2">
                  <c:v>136</c:v>
                </c:pt>
                <c:pt idx="3">
                  <c:v>87</c:v>
                </c:pt>
                <c:pt idx="4">
                  <c:v>76</c:v>
                </c:pt>
                <c:pt idx="5">
                  <c:v>73</c:v>
                </c:pt>
                <c:pt idx="6">
                  <c:v>62</c:v>
                </c:pt>
                <c:pt idx="7">
                  <c:v>53</c:v>
                </c:pt>
                <c:pt idx="8">
                  <c:v>23</c:v>
                </c:pt>
                <c:pt idx="9">
                  <c:v>10</c:v>
                </c:pt>
                <c:pt idx="10">
                  <c:v>-9</c:v>
                </c:pt>
                <c:pt idx="11">
                  <c:v>-70</c:v>
                </c:pt>
                <c:pt idx="12">
                  <c:v>-141</c:v>
                </c:pt>
                <c:pt idx="13">
                  <c:v>-198</c:v>
                </c:pt>
                <c:pt idx="14">
                  <c:v>-249</c:v>
                </c:pt>
                <c:pt idx="15">
                  <c:v>-355</c:v>
                </c:pt>
                <c:pt idx="16">
                  <c:v>-412</c:v>
                </c:pt>
                <c:pt idx="17">
                  <c:v>-443</c:v>
                </c:pt>
                <c:pt idx="18">
                  <c:v>-556</c:v>
                </c:pt>
                <c:pt idx="19">
                  <c:v>-729</c:v>
                </c:pt>
                <c:pt idx="20">
                  <c:v>-935</c:v>
                </c:pt>
                <c:pt idx="21">
                  <c:v>-1063</c:v>
                </c:pt>
                <c:pt idx="22">
                  <c:v>-1213</c:v>
                </c:pt>
                <c:pt idx="23">
                  <c:v>-1433</c:v>
                </c:pt>
                <c:pt idx="24">
                  <c:v>-1723</c:v>
                </c:pt>
                <c:pt idx="25">
                  <c:v>-1950</c:v>
                </c:pt>
                <c:pt idx="26">
                  <c:v>-2052</c:v>
                </c:pt>
                <c:pt idx="27">
                  <c:v>-2509</c:v>
                </c:pt>
                <c:pt idx="28">
                  <c:v>-2781</c:v>
                </c:pt>
                <c:pt idx="29">
                  <c:v>-3123</c:v>
                </c:pt>
                <c:pt idx="30">
                  <c:v>-6687</c:v>
                </c:pt>
              </c:numCache>
            </c:numRef>
          </c:val>
          <c:smooth val="1"/>
          <c:extLst>
            <c:ext xmlns:c16="http://schemas.microsoft.com/office/drawing/2014/chart" uri="{C3380CC4-5D6E-409C-BE32-E72D297353CC}">
              <c16:uniqueId val="{00000003-9B9C-4EB0-B9ED-F1DAC3DE3B62}"/>
            </c:ext>
          </c:extLst>
        </c:ser>
        <c:ser>
          <c:idx val="4"/>
          <c:order val="4"/>
          <c:tx>
            <c:strRef>
              <c:f>'Oct 26 Published MOS estimates'!$O$4</c:f>
              <c:strCache>
                <c:ptCount val="1"/>
                <c:pt idx="0">
                  <c:v>Brisbane RBP</c:v>
                </c:pt>
              </c:strCache>
            </c:strRef>
          </c:tx>
          <c:marker>
            <c:symbol val="none"/>
          </c:marker>
          <c:val>
            <c:numRef>
              <c:f>'Oct 26 Published MOS estimates'!$O$5:$O$35</c:f>
              <c:numCache>
                <c:formatCode>#,##0</c:formatCode>
                <c:ptCount val="31"/>
                <c:pt idx="0">
                  <c:v>3693</c:v>
                </c:pt>
                <c:pt idx="1">
                  <c:v>2058</c:v>
                </c:pt>
                <c:pt idx="2">
                  <c:v>1589</c:v>
                </c:pt>
                <c:pt idx="3">
                  <c:v>1383</c:v>
                </c:pt>
                <c:pt idx="4">
                  <c:v>1040</c:v>
                </c:pt>
                <c:pt idx="5">
                  <c:v>880</c:v>
                </c:pt>
                <c:pt idx="6">
                  <c:v>834</c:v>
                </c:pt>
                <c:pt idx="7">
                  <c:v>702</c:v>
                </c:pt>
                <c:pt idx="8">
                  <c:v>666</c:v>
                </c:pt>
                <c:pt idx="9">
                  <c:v>517</c:v>
                </c:pt>
                <c:pt idx="10">
                  <c:v>336</c:v>
                </c:pt>
                <c:pt idx="11">
                  <c:v>179</c:v>
                </c:pt>
                <c:pt idx="12">
                  <c:v>140</c:v>
                </c:pt>
                <c:pt idx="13">
                  <c:v>95</c:v>
                </c:pt>
                <c:pt idx="14">
                  <c:v>6</c:v>
                </c:pt>
                <c:pt idx="15">
                  <c:v>-48</c:v>
                </c:pt>
                <c:pt idx="16">
                  <c:v>-227</c:v>
                </c:pt>
                <c:pt idx="17">
                  <c:v>-371</c:v>
                </c:pt>
                <c:pt idx="18">
                  <c:v>-415</c:v>
                </c:pt>
                <c:pt idx="19">
                  <c:v>-457</c:v>
                </c:pt>
                <c:pt idx="20">
                  <c:v>-632</c:v>
                </c:pt>
                <c:pt idx="21">
                  <c:v>-837</c:v>
                </c:pt>
                <c:pt idx="22">
                  <c:v>-923</c:v>
                </c:pt>
                <c:pt idx="23">
                  <c:v>-1001</c:v>
                </c:pt>
                <c:pt idx="24">
                  <c:v>-1155</c:v>
                </c:pt>
                <c:pt idx="25">
                  <c:v>-1456</c:v>
                </c:pt>
                <c:pt idx="26">
                  <c:v>-1650</c:v>
                </c:pt>
                <c:pt idx="27">
                  <c:v>-1848</c:v>
                </c:pt>
                <c:pt idx="28">
                  <c:v>-2176</c:v>
                </c:pt>
                <c:pt idx="29">
                  <c:v>-2693</c:v>
                </c:pt>
                <c:pt idx="30">
                  <c:v>-4634</c:v>
                </c:pt>
              </c:numCache>
            </c:numRef>
          </c:val>
          <c:smooth val="0"/>
          <c:extLst>
            <c:ext xmlns:c16="http://schemas.microsoft.com/office/drawing/2014/chart" uri="{C3380CC4-5D6E-409C-BE32-E72D297353CC}">
              <c16:uniqueId val="{00000004-9B9C-4EB0-B9ED-F1DAC3DE3B62}"/>
            </c:ext>
          </c:extLst>
        </c:ser>
        <c:dLbls>
          <c:showLegendKey val="0"/>
          <c:showVal val="0"/>
          <c:showCatName val="0"/>
          <c:showSerName val="0"/>
          <c:showPercent val="0"/>
          <c:showBubbleSize val="0"/>
        </c:dLbls>
        <c:smooth val="0"/>
        <c:axId val="664700328"/>
        <c:axId val="664699936"/>
      </c:lineChart>
      <c:catAx>
        <c:axId val="66470032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9936"/>
        <c:crosses val="autoZero"/>
        <c:auto val="1"/>
        <c:lblAlgn val="ctr"/>
        <c:lblOffset val="100"/>
        <c:tickLblSkip val="10"/>
        <c:tickMarkSkip val="5"/>
        <c:noMultiLvlLbl val="0"/>
      </c:catAx>
      <c:valAx>
        <c:axId val="66469993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32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[4]Period_2!$Y$3</c:f>
              <c:strCache>
                <c:ptCount val="1"/>
                <c:pt idx="0">
                  <c:v>0.25</c:v>
                </c:pt>
              </c:strCache>
            </c:strRef>
          </c:tx>
          <c:spPr>
            <a:ln w="28575">
              <a:noFill/>
            </a:ln>
          </c:spPr>
          <c:marker>
            <c:symbol val="none"/>
          </c:marker>
          <c:cat>
            <c:strRef>
              <c:f>[4]Period_2!$Z$2:$AD$2</c:f>
              <c:strCache>
                <c:ptCount val="5"/>
                <c:pt idx="0">
                  <c:v>Sydney MSP</c:v>
                </c:pt>
                <c:pt idx="1">
                  <c:v>Sydney EGP</c:v>
                </c:pt>
                <c:pt idx="2">
                  <c:v>Adelaide MAP</c:v>
                </c:pt>
                <c:pt idx="3">
                  <c:v>Adelaide SEAGas</c:v>
                </c:pt>
                <c:pt idx="4">
                  <c:v>Brisbane RBP</c:v>
                </c:pt>
              </c:strCache>
            </c:strRef>
          </c:cat>
          <c:val>
            <c:numRef>
              <c:f>[4]Period_2!$Z$3:$AD$3</c:f>
              <c:numCache>
                <c:formatCode>General</c:formatCode>
                <c:ptCount val="5"/>
                <c:pt idx="0">
                  <c:v>-19966</c:v>
                </c:pt>
                <c:pt idx="1">
                  <c:v>6899.4719949999999</c:v>
                </c:pt>
                <c:pt idx="2">
                  <c:v>-2543.5</c:v>
                </c:pt>
                <c:pt idx="3">
                  <c:v>-1784.5</c:v>
                </c:pt>
                <c:pt idx="4">
                  <c:v>-1464.5</c:v>
                </c:pt>
              </c:numCache>
            </c:numRef>
          </c:val>
          <c:smooth val="0"/>
          <c:extLst>
            <c:ext xmlns:c16="http://schemas.microsoft.com/office/drawing/2014/chart" uri="{C3380CC4-5D6E-409C-BE32-E72D297353CC}">
              <c16:uniqueId val="{00000000-2A46-4DAD-9652-A9C83458E684}"/>
            </c:ext>
          </c:extLst>
        </c:ser>
        <c:ser>
          <c:idx val="1"/>
          <c:order val="1"/>
          <c:tx>
            <c:strRef>
              <c:f>[4]Period_2!$Y$4</c:f>
              <c:strCache>
                <c:ptCount val="1"/>
                <c:pt idx="0">
                  <c:v>0.05</c:v>
                </c:pt>
              </c:strCache>
            </c:strRef>
          </c:tx>
          <c:spPr>
            <a:ln w="28575">
              <a:noFill/>
            </a:ln>
          </c:spPr>
          <c:marker>
            <c:symbol val="circle"/>
            <c:size val="5"/>
            <c:spPr>
              <a:solidFill>
                <a:srgbClr val="33CCCC"/>
              </a:solidFill>
              <a:ln>
                <a:solidFill>
                  <a:srgbClr val="0000FF"/>
                </a:solidFill>
                <a:prstDash val="solid"/>
              </a:ln>
            </c:spPr>
          </c:marker>
          <c:cat>
            <c:strRef>
              <c:f>[4]Period_2!$Z$2:$AD$2</c:f>
              <c:strCache>
                <c:ptCount val="5"/>
                <c:pt idx="0">
                  <c:v>Sydney MSP</c:v>
                </c:pt>
                <c:pt idx="1">
                  <c:v>Sydney EGP</c:v>
                </c:pt>
                <c:pt idx="2">
                  <c:v>Adelaide MAP</c:v>
                </c:pt>
                <c:pt idx="3">
                  <c:v>Adelaide SEAGas</c:v>
                </c:pt>
                <c:pt idx="4">
                  <c:v>Brisbane RBP</c:v>
                </c:pt>
              </c:strCache>
            </c:strRef>
          </c:cat>
          <c:val>
            <c:numRef>
              <c:f>[4]Period_2!$Z$4:$AD$4</c:f>
              <c:numCache>
                <c:formatCode>General</c:formatCode>
                <c:ptCount val="5"/>
                <c:pt idx="0">
                  <c:v>-27356</c:v>
                </c:pt>
                <c:pt idx="1">
                  <c:v>4977.7348500000007</c:v>
                </c:pt>
                <c:pt idx="2">
                  <c:v>-4871</c:v>
                </c:pt>
                <c:pt idx="3">
                  <c:v>-4703.5</c:v>
                </c:pt>
                <c:pt idx="4">
                  <c:v>-3214</c:v>
                </c:pt>
              </c:numCache>
            </c:numRef>
          </c:val>
          <c:smooth val="0"/>
          <c:extLst>
            <c:ext xmlns:c16="http://schemas.microsoft.com/office/drawing/2014/chart" uri="{C3380CC4-5D6E-409C-BE32-E72D297353CC}">
              <c16:uniqueId val="{00000001-2A46-4DAD-9652-A9C83458E684}"/>
            </c:ext>
          </c:extLst>
        </c:ser>
        <c:ser>
          <c:idx val="2"/>
          <c:order val="2"/>
          <c:tx>
            <c:strRef>
              <c:f>[4]Period_2!$Y$5</c:f>
              <c:strCache>
                <c:ptCount val="1"/>
                <c:pt idx="0">
                  <c:v>Min</c:v>
                </c:pt>
              </c:strCache>
            </c:strRef>
          </c:tx>
          <c:spPr>
            <a:ln w="28575">
              <a:noFill/>
            </a:ln>
          </c:spPr>
          <c:marker>
            <c:symbol val="dash"/>
            <c:size val="5"/>
            <c:spPr>
              <a:solidFill>
                <a:srgbClr val="0000FF"/>
              </a:solidFill>
              <a:ln>
                <a:solidFill>
                  <a:srgbClr val="0000FF"/>
                </a:solidFill>
                <a:prstDash val="solid"/>
              </a:ln>
            </c:spPr>
          </c:marker>
          <c:cat>
            <c:strRef>
              <c:f>[4]Period_2!$Z$2:$AD$2</c:f>
              <c:strCache>
                <c:ptCount val="5"/>
                <c:pt idx="0">
                  <c:v>Sydney MSP</c:v>
                </c:pt>
                <c:pt idx="1">
                  <c:v>Sydney EGP</c:v>
                </c:pt>
                <c:pt idx="2">
                  <c:v>Adelaide MAP</c:v>
                </c:pt>
                <c:pt idx="3">
                  <c:v>Adelaide SEAGas</c:v>
                </c:pt>
                <c:pt idx="4">
                  <c:v>Brisbane RBP</c:v>
                </c:pt>
              </c:strCache>
            </c:strRef>
          </c:cat>
          <c:val>
            <c:numRef>
              <c:f>[4]Period_2!$Z$5:$AD$5</c:f>
              <c:numCache>
                <c:formatCode>General</c:formatCode>
                <c:ptCount val="5"/>
                <c:pt idx="0">
                  <c:v>-44856</c:v>
                </c:pt>
                <c:pt idx="1">
                  <c:v>-21774.282279999999</c:v>
                </c:pt>
                <c:pt idx="2">
                  <c:v>-7235</c:v>
                </c:pt>
                <c:pt idx="3">
                  <c:v>-8676</c:v>
                </c:pt>
                <c:pt idx="4">
                  <c:v>-5506</c:v>
                </c:pt>
              </c:numCache>
            </c:numRef>
          </c:val>
          <c:smooth val="0"/>
          <c:extLst>
            <c:ext xmlns:c16="http://schemas.microsoft.com/office/drawing/2014/chart" uri="{C3380CC4-5D6E-409C-BE32-E72D297353CC}">
              <c16:uniqueId val="{00000002-2A46-4DAD-9652-A9C83458E684}"/>
            </c:ext>
          </c:extLst>
        </c:ser>
        <c:ser>
          <c:idx val="3"/>
          <c:order val="3"/>
          <c:tx>
            <c:strRef>
              <c:f>[4]Period_2!$Y$6</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[4]Period_2!$Z$2:$AD$2</c:f>
              <c:strCache>
                <c:ptCount val="5"/>
                <c:pt idx="0">
                  <c:v>Sydney MSP</c:v>
                </c:pt>
                <c:pt idx="1">
                  <c:v>Sydney EGP</c:v>
                </c:pt>
                <c:pt idx="2">
                  <c:v>Adelaide MAP</c:v>
                </c:pt>
                <c:pt idx="3">
                  <c:v>Adelaide SEAGas</c:v>
                </c:pt>
                <c:pt idx="4">
                  <c:v>Brisbane RBP</c:v>
                </c:pt>
              </c:strCache>
            </c:strRef>
          </c:cat>
          <c:val>
            <c:numRef>
              <c:f>[4]Period_2!$Z$6:$AD$6</c:f>
              <c:numCache>
                <c:formatCode>General</c:formatCode>
                <c:ptCount val="5"/>
                <c:pt idx="0">
                  <c:v>-14537.548387096775</c:v>
                </c:pt>
                <c:pt idx="1">
                  <c:v>9213.132177741938</c:v>
                </c:pt>
                <c:pt idx="2">
                  <c:v>13.838709677419354</c:v>
                </c:pt>
                <c:pt idx="3">
                  <c:v>-994.12903225806451</c:v>
                </c:pt>
                <c:pt idx="4">
                  <c:v>-207.90322580645162</c:v>
                </c:pt>
              </c:numCache>
            </c:numRef>
          </c:val>
          <c:smooth val="0"/>
          <c:extLst>
            <c:ext xmlns:c16="http://schemas.microsoft.com/office/drawing/2014/chart" uri="{C3380CC4-5D6E-409C-BE32-E72D297353CC}">
              <c16:uniqueId val="{00000003-2A46-4DAD-9652-A9C83458E684}"/>
            </c:ext>
          </c:extLst>
        </c:ser>
        <c:ser>
          <c:idx val="4"/>
          <c:order val="4"/>
          <c:tx>
            <c:strRef>
              <c:f>[4]Period_2!$Y$7</c:f>
              <c:strCache>
                <c:ptCount val="1"/>
                <c:pt idx="0">
                  <c:v>Median</c:v>
                </c:pt>
              </c:strCache>
            </c:strRef>
          </c:tx>
          <c:spPr>
            <a:ln w="28575">
              <a:noFill/>
            </a:ln>
          </c:spPr>
          <c:marker>
            <c:symbol val="dash"/>
            <c:size val="20"/>
            <c:spPr>
              <a:noFill/>
              <a:ln>
                <a:solidFill>
                  <a:srgbClr val="FF6600"/>
                </a:solidFill>
                <a:prstDash val="solid"/>
              </a:ln>
            </c:spPr>
          </c:marker>
          <c:cat>
            <c:strRef>
              <c:f>[4]Period_2!$Z$2:$AD$2</c:f>
              <c:strCache>
                <c:ptCount val="5"/>
                <c:pt idx="0">
                  <c:v>Sydney MSP</c:v>
                </c:pt>
                <c:pt idx="1">
                  <c:v>Sydney EGP</c:v>
                </c:pt>
                <c:pt idx="2">
                  <c:v>Adelaide MAP</c:v>
                </c:pt>
                <c:pt idx="3">
                  <c:v>Adelaide SEAGas</c:v>
                </c:pt>
                <c:pt idx="4">
                  <c:v>Brisbane RBP</c:v>
                </c:pt>
              </c:strCache>
            </c:strRef>
          </c:cat>
          <c:val>
            <c:numRef>
              <c:f>[4]Period_2!$Z$7:$AD$7</c:f>
              <c:numCache>
                <c:formatCode>General</c:formatCode>
                <c:ptCount val="5"/>
                <c:pt idx="0">
                  <c:v>-14820</c:v>
                </c:pt>
                <c:pt idx="1">
                  <c:v>10034.55118</c:v>
                </c:pt>
                <c:pt idx="2">
                  <c:v>-404</c:v>
                </c:pt>
                <c:pt idx="3">
                  <c:v>-158</c:v>
                </c:pt>
                <c:pt idx="4">
                  <c:v>-446</c:v>
                </c:pt>
              </c:numCache>
            </c:numRef>
          </c:val>
          <c:smooth val="0"/>
          <c:extLst>
            <c:ext xmlns:c16="http://schemas.microsoft.com/office/drawing/2014/chart" uri="{C3380CC4-5D6E-409C-BE32-E72D297353CC}">
              <c16:uniqueId val="{00000004-2A46-4DAD-9652-A9C83458E684}"/>
            </c:ext>
          </c:extLst>
        </c:ser>
        <c:ser>
          <c:idx val="5"/>
          <c:order val="5"/>
          <c:tx>
            <c:strRef>
              <c:f>[4]Period_2!$Y$8</c:f>
              <c:strCache>
                <c:ptCount val="1"/>
                <c:pt idx="0">
                  <c:v>Max</c:v>
                </c:pt>
              </c:strCache>
            </c:strRef>
          </c:tx>
          <c:spPr>
            <a:ln w="28575">
              <a:noFill/>
            </a:ln>
          </c:spPr>
          <c:marker>
            <c:symbol val="dash"/>
            <c:size val="5"/>
            <c:spPr>
              <a:solidFill>
                <a:srgbClr val="0000FF"/>
              </a:solidFill>
              <a:ln>
                <a:solidFill>
                  <a:srgbClr val="0000FF"/>
                </a:solidFill>
                <a:prstDash val="solid"/>
              </a:ln>
            </c:spPr>
          </c:marker>
          <c:cat>
            <c:strRef>
              <c:f>[4]Period_2!$Z$2:$AD$2</c:f>
              <c:strCache>
                <c:ptCount val="5"/>
                <c:pt idx="0">
                  <c:v>Sydney MSP</c:v>
                </c:pt>
                <c:pt idx="1">
                  <c:v>Sydney EGP</c:v>
                </c:pt>
                <c:pt idx="2">
                  <c:v>Adelaide MAP</c:v>
                </c:pt>
                <c:pt idx="3">
                  <c:v>Adelaide SEAGas</c:v>
                </c:pt>
                <c:pt idx="4">
                  <c:v>Brisbane RBP</c:v>
                </c:pt>
              </c:strCache>
            </c:strRef>
          </c:cat>
          <c:val>
            <c:numRef>
              <c:f>[4]Period_2!$Z$8:$AD$8</c:f>
              <c:numCache>
                <c:formatCode>General</c:formatCode>
                <c:ptCount val="5"/>
                <c:pt idx="0">
                  <c:v>8728</c:v>
                </c:pt>
                <c:pt idx="1">
                  <c:v>18443.748749999999</c:v>
                </c:pt>
                <c:pt idx="2">
                  <c:v>9000</c:v>
                </c:pt>
                <c:pt idx="3">
                  <c:v>5459</c:v>
                </c:pt>
                <c:pt idx="4">
                  <c:v>9112</c:v>
                </c:pt>
              </c:numCache>
            </c:numRef>
          </c:val>
          <c:smooth val="0"/>
          <c:extLst>
            <c:ext xmlns:c16="http://schemas.microsoft.com/office/drawing/2014/chart" uri="{C3380CC4-5D6E-409C-BE32-E72D297353CC}">
              <c16:uniqueId val="{00000005-2A46-4DAD-9652-A9C83458E684}"/>
            </c:ext>
          </c:extLst>
        </c:ser>
        <c:ser>
          <c:idx val="10"/>
          <c:order val="6"/>
          <c:tx>
            <c:strRef>
              <c:f>[4]Period_2!$Y$9</c:f>
              <c:strCache>
                <c:ptCount val="1"/>
                <c:pt idx="0">
                  <c:v>0.95</c:v>
                </c:pt>
              </c:strCache>
            </c:strRef>
          </c:tx>
          <c:spPr>
            <a:ln w="28575">
              <a:noFill/>
            </a:ln>
          </c:spPr>
          <c:marker>
            <c:symbol val="circle"/>
            <c:size val="5"/>
            <c:spPr>
              <a:solidFill>
                <a:srgbClr val="00FFFF"/>
              </a:solidFill>
              <a:ln>
                <a:solidFill>
                  <a:srgbClr val="0000FF"/>
                </a:solidFill>
                <a:prstDash val="solid"/>
              </a:ln>
            </c:spPr>
          </c:marker>
          <c:cat>
            <c:strRef>
              <c:f>[4]Period_2!$Z$2:$AD$2</c:f>
              <c:strCache>
                <c:ptCount val="5"/>
                <c:pt idx="0">
                  <c:v>Sydney MSP</c:v>
                </c:pt>
                <c:pt idx="1">
                  <c:v>Sydney EGP</c:v>
                </c:pt>
                <c:pt idx="2">
                  <c:v>Adelaide MAP</c:v>
                </c:pt>
                <c:pt idx="3">
                  <c:v>Adelaide SEAGas</c:v>
                </c:pt>
                <c:pt idx="4">
                  <c:v>Brisbane RBP</c:v>
                </c:pt>
              </c:strCache>
            </c:strRef>
          </c:cat>
          <c:val>
            <c:numRef>
              <c:f>[4]Period_2!$Z$9:$AD$9</c:f>
              <c:numCache>
                <c:formatCode>General</c:formatCode>
                <c:ptCount val="5"/>
                <c:pt idx="0">
                  <c:v>513.5</c:v>
                </c:pt>
                <c:pt idx="1">
                  <c:v>16243.48919</c:v>
                </c:pt>
                <c:pt idx="2">
                  <c:v>6171</c:v>
                </c:pt>
                <c:pt idx="3">
                  <c:v>247</c:v>
                </c:pt>
                <c:pt idx="4">
                  <c:v>2699</c:v>
                </c:pt>
              </c:numCache>
            </c:numRef>
          </c:val>
          <c:smooth val="0"/>
          <c:extLst>
            <c:ext xmlns:c16="http://schemas.microsoft.com/office/drawing/2014/chart" uri="{C3380CC4-5D6E-409C-BE32-E72D297353CC}">
              <c16:uniqueId val="{00000006-2A46-4DAD-9652-A9C83458E684}"/>
            </c:ext>
          </c:extLst>
        </c:ser>
        <c:ser>
          <c:idx val="11"/>
          <c:order val="7"/>
          <c:tx>
            <c:strRef>
              <c:f>[4]Period_2!$Y$10</c:f>
              <c:strCache>
                <c:ptCount val="1"/>
                <c:pt idx="0">
                  <c:v>0.75</c:v>
                </c:pt>
              </c:strCache>
            </c:strRef>
          </c:tx>
          <c:spPr>
            <a:ln w="28575">
              <a:noFill/>
            </a:ln>
          </c:spPr>
          <c:marker>
            <c:symbol val="none"/>
          </c:marker>
          <c:cat>
            <c:strRef>
              <c:f>[4]Period_2!$Z$2:$AD$2</c:f>
              <c:strCache>
                <c:ptCount val="5"/>
                <c:pt idx="0">
                  <c:v>Sydney MSP</c:v>
                </c:pt>
                <c:pt idx="1">
                  <c:v>Sydney EGP</c:v>
                </c:pt>
                <c:pt idx="2">
                  <c:v>Adelaide MAP</c:v>
                </c:pt>
                <c:pt idx="3">
                  <c:v>Adelaide SEAGas</c:v>
                </c:pt>
                <c:pt idx="4">
                  <c:v>Brisbane RBP</c:v>
                </c:pt>
              </c:strCache>
            </c:strRef>
          </c:cat>
          <c:val>
            <c:numRef>
              <c:f>[4]Period_2!$Z$10:$AD$10</c:f>
              <c:numCache>
                <c:formatCode>General</c:formatCode>
                <c:ptCount val="5"/>
                <c:pt idx="0">
                  <c:v>-8309.5</c:v>
                </c:pt>
                <c:pt idx="1">
                  <c:v>12566.913225</c:v>
                </c:pt>
                <c:pt idx="2">
                  <c:v>2115.5</c:v>
                </c:pt>
                <c:pt idx="3">
                  <c:v>72</c:v>
                </c:pt>
                <c:pt idx="4">
                  <c:v>828.5</c:v>
                </c:pt>
              </c:numCache>
            </c:numRef>
          </c:val>
          <c:smooth val="0"/>
          <c:extLst>
            <c:ext xmlns:c16="http://schemas.microsoft.com/office/drawing/2014/chart" uri="{C3380CC4-5D6E-409C-BE32-E72D297353CC}">
              <c16:uniqueId val="{00000007-2A46-4DAD-9652-A9C83458E684}"/>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522417664"/>
        <c:axId val="522419232"/>
      </c:lineChart>
      <c:catAx>
        <c:axId val="5224176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2419232"/>
        <c:crosses val="autoZero"/>
        <c:auto val="1"/>
        <c:lblAlgn val="ctr"/>
        <c:lblOffset val="100"/>
        <c:tickLblSkip val="1"/>
        <c:tickMarkSkip val="1"/>
        <c:noMultiLvlLbl val="0"/>
      </c:catAx>
      <c:valAx>
        <c:axId val="52241923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2417664"/>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187518732908774"/>
          <c:y val="5.915501094164137E-2"/>
          <c:w val="0.80803659497571123"/>
          <c:h val="0.84507158488059098"/>
        </c:manualLayout>
      </c:layout>
      <c:lineChart>
        <c:grouping val="standard"/>
        <c:varyColors val="0"/>
        <c:ser>
          <c:idx val="1"/>
          <c:order val="0"/>
          <c:tx>
            <c:strRef>
              <c:f>'[4]P2 Graphs &amp; Statistics'!$K$4</c:f>
              <c:strCache>
                <c:ptCount val="1"/>
                <c:pt idx="0">
                  <c:v>Sydney MSP</c:v>
                </c:pt>
              </c:strCache>
            </c:strRef>
          </c:tx>
          <c:spPr>
            <a:ln w="25400">
              <a:solidFill>
                <a:srgbClr val="0000FF"/>
              </a:solidFill>
              <a:prstDash val="solid"/>
            </a:ln>
          </c:spPr>
          <c:marker>
            <c:symbol val="none"/>
          </c:marker>
          <c:val>
            <c:numRef>
              <c:f>'[4]P2 Graphs &amp; Statistics'!$K$5:$K$35</c:f>
              <c:numCache>
                <c:formatCode>General</c:formatCode>
                <c:ptCount val="31"/>
                <c:pt idx="0">
                  <c:v>8728</c:v>
                </c:pt>
                <c:pt idx="1">
                  <c:v>1634</c:v>
                </c:pt>
                <c:pt idx="2">
                  <c:v>-607</c:v>
                </c:pt>
                <c:pt idx="3">
                  <c:v>-3228</c:v>
                </c:pt>
                <c:pt idx="4">
                  <c:v>-5151</c:v>
                </c:pt>
                <c:pt idx="5">
                  <c:v>-6041</c:v>
                </c:pt>
                <c:pt idx="6">
                  <c:v>-7254</c:v>
                </c:pt>
                <c:pt idx="7">
                  <c:v>-8212</c:v>
                </c:pt>
                <c:pt idx="8">
                  <c:v>-8407</c:v>
                </c:pt>
                <c:pt idx="9">
                  <c:v>-9883</c:v>
                </c:pt>
                <c:pt idx="10">
                  <c:v>-11310</c:v>
                </c:pt>
                <c:pt idx="11">
                  <c:v>-11509</c:v>
                </c:pt>
                <c:pt idx="12">
                  <c:v>-11832</c:v>
                </c:pt>
                <c:pt idx="13">
                  <c:v>-12585</c:v>
                </c:pt>
                <c:pt idx="14">
                  <c:v>-13526</c:v>
                </c:pt>
                <c:pt idx="15">
                  <c:v>-14820</c:v>
                </c:pt>
                <c:pt idx="16">
                  <c:v>-15783</c:v>
                </c:pt>
                <c:pt idx="17">
                  <c:v>-16427</c:v>
                </c:pt>
                <c:pt idx="18">
                  <c:v>-17387</c:v>
                </c:pt>
                <c:pt idx="19">
                  <c:v>-18064</c:v>
                </c:pt>
                <c:pt idx="20">
                  <c:v>-18538</c:v>
                </c:pt>
                <c:pt idx="21">
                  <c:v>-18942</c:v>
                </c:pt>
                <c:pt idx="22">
                  <c:v>-19666</c:v>
                </c:pt>
                <c:pt idx="23">
                  <c:v>-20266</c:v>
                </c:pt>
                <c:pt idx="24">
                  <c:v>-21099</c:v>
                </c:pt>
                <c:pt idx="25">
                  <c:v>-22694</c:v>
                </c:pt>
                <c:pt idx="26">
                  <c:v>-23339</c:v>
                </c:pt>
                <c:pt idx="27">
                  <c:v>-24888</c:v>
                </c:pt>
                <c:pt idx="28">
                  <c:v>-26139</c:v>
                </c:pt>
                <c:pt idx="29">
                  <c:v>-28573</c:v>
                </c:pt>
                <c:pt idx="30">
                  <c:v>-44856</c:v>
                </c:pt>
              </c:numCache>
            </c:numRef>
          </c:val>
          <c:smooth val="1"/>
          <c:extLst>
            <c:ext xmlns:c16="http://schemas.microsoft.com/office/drawing/2014/chart" uri="{C3380CC4-5D6E-409C-BE32-E72D297353CC}">
              <c16:uniqueId val="{00000000-CD7F-403B-A17A-9FC2D3625BBA}"/>
            </c:ext>
          </c:extLst>
        </c:ser>
        <c:ser>
          <c:idx val="2"/>
          <c:order val="1"/>
          <c:tx>
            <c:strRef>
              <c:f>'[4]P2 Graphs &amp; Statistics'!$L$4</c:f>
              <c:strCache>
                <c:ptCount val="1"/>
                <c:pt idx="0">
                  <c:v>Sydney EGP</c:v>
                </c:pt>
              </c:strCache>
            </c:strRef>
          </c:tx>
          <c:spPr>
            <a:ln w="25400">
              <a:solidFill>
                <a:srgbClr val="FFC322"/>
              </a:solidFill>
              <a:prstDash val="solid"/>
            </a:ln>
          </c:spPr>
          <c:marker>
            <c:symbol val="none"/>
          </c:marker>
          <c:val>
            <c:numRef>
              <c:f>'[4]P2 Graphs &amp; Statistics'!$L$5:$L$35</c:f>
              <c:numCache>
                <c:formatCode>General</c:formatCode>
                <c:ptCount val="31"/>
                <c:pt idx="0">
                  <c:v>18443.748749999999</c:v>
                </c:pt>
                <c:pt idx="1">
                  <c:v>16920.350930000001</c:v>
                </c:pt>
                <c:pt idx="2">
                  <c:v>15566.62745</c:v>
                </c:pt>
                <c:pt idx="3">
                  <c:v>15095.72208</c:v>
                </c:pt>
                <c:pt idx="4">
                  <c:v>14449.269550000001</c:v>
                </c:pt>
                <c:pt idx="5">
                  <c:v>13771.199479999999</c:v>
                </c:pt>
                <c:pt idx="6">
                  <c:v>13206.369849999999</c:v>
                </c:pt>
                <c:pt idx="7">
                  <c:v>12796.78609</c:v>
                </c:pt>
                <c:pt idx="8">
                  <c:v>12337.040360000001</c:v>
                </c:pt>
                <c:pt idx="9">
                  <c:v>12216.983700000001</c:v>
                </c:pt>
                <c:pt idx="10">
                  <c:v>11902.32634</c:v>
                </c:pt>
                <c:pt idx="11">
                  <c:v>11654.336939999999</c:v>
                </c:pt>
                <c:pt idx="12">
                  <c:v>11289.170599999999</c:v>
                </c:pt>
                <c:pt idx="13">
                  <c:v>11003.31085</c:v>
                </c:pt>
                <c:pt idx="14">
                  <c:v>10667.84967</c:v>
                </c:pt>
                <c:pt idx="15">
                  <c:v>10034.55118</c:v>
                </c:pt>
                <c:pt idx="16">
                  <c:v>9274.0701300000001</c:v>
                </c:pt>
                <c:pt idx="17">
                  <c:v>8685.8273200000003</c:v>
                </c:pt>
                <c:pt idx="18">
                  <c:v>8230.68649</c:v>
                </c:pt>
                <c:pt idx="19">
                  <c:v>7750.9235399999998</c:v>
                </c:pt>
                <c:pt idx="20">
                  <c:v>7490.8238499999998</c:v>
                </c:pt>
                <c:pt idx="21">
                  <c:v>7149.9274400000004</c:v>
                </c:pt>
                <c:pt idx="22">
                  <c:v>7029.4723199999999</c:v>
                </c:pt>
                <c:pt idx="23">
                  <c:v>6769.4716699999999</c:v>
                </c:pt>
                <c:pt idx="24">
                  <c:v>6552.1828500000001</c:v>
                </c:pt>
                <c:pt idx="25">
                  <c:v>6017.7514300000003</c:v>
                </c:pt>
                <c:pt idx="26">
                  <c:v>5732.0553</c:v>
                </c:pt>
                <c:pt idx="27">
                  <c:v>5387.0739299999996</c:v>
                </c:pt>
                <c:pt idx="28">
                  <c:v>5206.8882700000004</c:v>
                </c:pt>
                <c:pt idx="29">
                  <c:v>4748.5814300000002</c:v>
                </c:pt>
                <c:pt idx="30">
                  <c:v>-21774.282279999999</c:v>
                </c:pt>
              </c:numCache>
            </c:numRef>
          </c:val>
          <c:smooth val="1"/>
          <c:extLst>
            <c:ext xmlns:c16="http://schemas.microsoft.com/office/drawing/2014/chart" uri="{C3380CC4-5D6E-409C-BE32-E72D297353CC}">
              <c16:uniqueId val="{00000001-CD7F-403B-A17A-9FC2D3625BBA}"/>
            </c:ext>
          </c:extLst>
        </c:ser>
        <c:ser>
          <c:idx val="3"/>
          <c:order val="2"/>
          <c:tx>
            <c:strRef>
              <c:f>'[4]P2 Graphs &amp; Statistics'!$M$4</c:f>
              <c:strCache>
                <c:ptCount val="1"/>
                <c:pt idx="0">
                  <c:v>Adelaide MAP</c:v>
                </c:pt>
              </c:strCache>
            </c:strRef>
          </c:tx>
          <c:spPr>
            <a:ln w="25400">
              <a:solidFill>
                <a:srgbClr val="FF6600"/>
              </a:solidFill>
              <a:prstDash val="solid"/>
            </a:ln>
          </c:spPr>
          <c:marker>
            <c:symbol val="none"/>
          </c:marker>
          <c:val>
            <c:numRef>
              <c:f>'[4]P2 Graphs &amp; Statistics'!$M$5:$M$35</c:f>
              <c:numCache>
                <c:formatCode>General</c:formatCode>
                <c:ptCount val="31"/>
                <c:pt idx="0">
                  <c:v>9000</c:v>
                </c:pt>
                <c:pt idx="1">
                  <c:v>6716</c:v>
                </c:pt>
                <c:pt idx="2">
                  <c:v>5626</c:v>
                </c:pt>
                <c:pt idx="3">
                  <c:v>4948</c:v>
                </c:pt>
                <c:pt idx="4">
                  <c:v>4454</c:v>
                </c:pt>
                <c:pt idx="5">
                  <c:v>3563</c:v>
                </c:pt>
                <c:pt idx="6">
                  <c:v>3018</c:v>
                </c:pt>
                <c:pt idx="7">
                  <c:v>2393</c:v>
                </c:pt>
                <c:pt idx="8">
                  <c:v>1838</c:v>
                </c:pt>
                <c:pt idx="9">
                  <c:v>1596</c:v>
                </c:pt>
                <c:pt idx="10">
                  <c:v>1296</c:v>
                </c:pt>
                <c:pt idx="11">
                  <c:v>1147</c:v>
                </c:pt>
                <c:pt idx="12">
                  <c:v>832</c:v>
                </c:pt>
                <c:pt idx="13">
                  <c:v>157</c:v>
                </c:pt>
                <c:pt idx="14">
                  <c:v>-210</c:v>
                </c:pt>
                <c:pt idx="15">
                  <c:v>-404</c:v>
                </c:pt>
                <c:pt idx="16">
                  <c:v>-544</c:v>
                </c:pt>
                <c:pt idx="17">
                  <c:v>-1213</c:v>
                </c:pt>
                <c:pt idx="18">
                  <c:v>-1355</c:v>
                </c:pt>
                <c:pt idx="19">
                  <c:v>-1649</c:v>
                </c:pt>
                <c:pt idx="20">
                  <c:v>-1998</c:v>
                </c:pt>
                <c:pt idx="21">
                  <c:v>-2114</c:v>
                </c:pt>
                <c:pt idx="22">
                  <c:v>-2383</c:v>
                </c:pt>
                <c:pt idx="23">
                  <c:v>-2704</c:v>
                </c:pt>
                <c:pt idx="24">
                  <c:v>-2864</c:v>
                </c:pt>
                <c:pt idx="25">
                  <c:v>-3548</c:v>
                </c:pt>
                <c:pt idx="26">
                  <c:v>-4010</c:v>
                </c:pt>
                <c:pt idx="27">
                  <c:v>-4182</c:v>
                </c:pt>
                <c:pt idx="28">
                  <c:v>-4639</c:v>
                </c:pt>
                <c:pt idx="29">
                  <c:v>-5103</c:v>
                </c:pt>
                <c:pt idx="30">
                  <c:v>-7235</c:v>
                </c:pt>
              </c:numCache>
            </c:numRef>
          </c:val>
          <c:smooth val="1"/>
          <c:extLst>
            <c:ext xmlns:c16="http://schemas.microsoft.com/office/drawing/2014/chart" uri="{C3380CC4-5D6E-409C-BE32-E72D297353CC}">
              <c16:uniqueId val="{00000002-CD7F-403B-A17A-9FC2D3625BBA}"/>
            </c:ext>
          </c:extLst>
        </c:ser>
        <c:ser>
          <c:idx val="4"/>
          <c:order val="3"/>
          <c:tx>
            <c:strRef>
              <c:f>'[4]P2 Graphs &amp; Statistics'!$N$4</c:f>
              <c:strCache>
                <c:ptCount val="1"/>
                <c:pt idx="0">
                  <c:v>Adelaide SEAGas</c:v>
                </c:pt>
              </c:strCache>
            </c:strRef>
          </c:tx>
          <c:marker>
            <c:symbol val="none"/>
          </c:marker>
          <c:val>
            <c:numRef>
              <c:f>'[4]P2 Graphs &amp; Statistics'!$N$5:$N$35</c:f>
              <c:numCache>
                <c:formatCode>General</c:formatCode>
                <c:ptCount val="31"/>
                <c:pt idx="0">
                  <c:v>5459</c:v>
                </c:pt>
                <c:pt idx="1">
                  <c:v>331</c:v>
                </c:pt>
                <c:pt idx="2">
                  <c:v>163</c:v>
                </c:pt>
                <c:pt idx="3">
                  <c:v>125</c:v>
                </c:pt>
                <c:pt idx="4">
                  <c:v>111</c:v>
                </c:pt>
                <c:pt idx="5">
                  <c:v>100</c:v>
                </c:pt>
                <c:pt idx="6">
                  <c:v>81</c:v>
                </c:pt>
                <c:pt idx="7">
                  <c:v>76</c:v>
                </c:pt>
                <c:pt idx="8">
                  <c:v>68</c:v>
                </c:pt>
                <c:pt idx="9">
                  <c:v>40</c:v>
                </c:pt>
                <c:pt idx="10">
                  <c:v>21</c:v>
                </c:pt>
                <c:pt idx="11">
                  <c:v>12</c:v>
                </c:pt>
                <c:pt idx="12">
                  <c:v>1</c:v>
                </c:pt>
                <c:pt idx="13">
                  <c:v>-16</c:v>
                </c:pt>
                <c:pt idx="14">
                  <c:v>-86</c:v>
                </c:pt>
                <c:pt idx="15">
                  <c:v>-158</c:v>
                </c:pt>
                <c:pt idx="16">
                  <c:v>-274</c:v>
                </c:pt>
                <c:pt idx="17">
                  <c:v>-400</c:v>
                </c:pt>
                <c:pt idx="18">
                  <c:v>-594</c:v>
                </c:pt>
                <c:pt idx="19">
                  <c:v>-959</c:v>
                </c:pt>
                <c:pt idx="20">
                  <c:v>-1056</c:v>
                </c:pt>
                <c:pt idx="21">
                  <c:v>-1286</c:v>
                </c:pt>
                <c:pt idx="22">
                  <c:v>-1641</c:v>
                </c:pt>
                <c:pt idx="23">
                  <c:v>-1928</c:v>
                </c:pt>
                <c:pt idx="24">
                  <c:v>-2086</c:v>
                </c:pt>
                <c:pt idx="25">
                  <c:v>-2593</c:v>
                </c:pt>
                <c:pt idx="26">
                  <c:v>-2923</c:v>
                </c:pt>
                <c:pt idx="27">
                  <c:v>-3323</c:v>
                </c:pt>
                <c:pt idx="28">
                  <c:v>-4318</c:v>
                </c:pt>
                <c:pt idx="29">
                  <c:v>-5089</c:v>
                </c:pt>
                <c:pt idx="30">
                  <c:v>-8676</c:v>
                </c:pt>
              </c:numCache>
            </c:numRef>
          </c:val>
          <c:smooth val="0"/>
          <c:extLst>
            <c:ext xmlns:c16="http://schemas.microsoft.com/office/drawing/2014/chart" uri="{C3380CC4-5D6E-409C-BE32-E72D297353CC}">
              <c16:uniqueId val="{00000003-CD7F-403B-A17A-9FC2D3625BBA}"/>
            </c:ext>
          </c:extLst>
        </c:ser>
        <c:ser>
          <c:idx val="5"/>
          <c:order val="4"/>
          <c:tx>
            <c:strRef>
              <c:f>'[4]P2 Graphs &amp; Statistics'!$O$4</c:f>
              <c:strCache>
                <c:ptCount val="1"/>
                <c:pt idx="0">
                  <c:v>Brisbane RBP</c:v>
                </c:pt>
              </c:strCache>
            </c:strRef>
          </c:tx>
          <c:marker>
            <c:symbol val="none"/>
          </c:marker>
          <c:val>
            <c:numRef>
              <c:f>'[4]P2 Graphs &amp; Statistics'!$O$5:$O$35</c:f>
              <c:numCache>
                <c:formatCode>General</c:formatCode>
                <c:ptCount val="31"/>
                <c:pt idx="0">
                  <c:v>9112</c:v>
                </c:pt>
                <c:pt idx="1">
                  <c:v>2986</c:v>
                </c:pt>
                <c:pt idx="2">
                  <c:v>2412</c:v>
                </c:pt>
                <c:pt idx="3">
                  <c:v>1946</c:v>
                </c:pt>
                <c:pt idx="4">
                  <c:v>1508</c:v>
                </c:pt>
                <c:pt idx="5">
                  <c:v>1232</c:v>
                </c:pt>
                <c:pt idx="6">
                  <c:v>1116</c:v>
                </c:pt>
                <c:pt idx="7">
                  <c:v>958</c:v>
                </c:pt>
                <c:pt idx="8">
                  <c:v>699</c:v>
                </c:pt>
                <c:pt idx="9">
                  <c:v>490</c:v>
                </c:pt>
                <c:pt idx="10">
                  <c:v>344</c:v>
                </c:pt>
                <c:pt idx="11">
                  <c:v>199</c:v>
                </c:pt>
                <c:pt idx="12">
                  <c:v>140</c:v>
                </c:pt>
                <c:pt idx="13">
                  <c:v>-154</c:v>
                </c:pt>
                <c:pt idx="14">
                  <c:v>-284</c:v>
                </c:pt>
                <c:pt idx="15">
                  <c:v>-446</c:v>
                </c:pt>
                <c:pt idx="16">
                  <c:v>-589</c:v>
                </c:pt>
                <c:pt idx="17">
                  <c:v>-680</c:v>
                </c:pt>
                <c:pt idx="18">
                  <c:v>-806</c:v>
                </c:pt>
                <c:pt idx="19">
                  <c:v>-954</c:v>
                </c:pt>
                <c:pt idx="20">
                  <c:v>-1113</c:v>
                </c:pt>
                <c:pt idx="21">
                  <c:v>-1204</c:v>
                </c:pt>
                <c:pt idx="22">
                  <c:v>-1403</c:v>
                </c:pt>
                <c:pt idx="23">
                  <c:v>-1526</c:v>
                </c:pt>
                <c:pt idx="24">
                  <c:v>-1830</c:v>
                </c:pt>
                <c:pt idx="25">
                  <c:v>-1903</c:v>
                </c:pt>
                <c:pt idx="26">
                  <c:v>-2205</c:v>
                </c:pt>
                <c:pt idx="27">
                  <c:v>-2556</c:v>
                </c:pt>
                <c:pt idx="28">
                  <c:v>-3061</c:v>
                </c:pt>
                <c:pt idx="29">
                  <c:v>-3367</c:v>
                </c:pt>
                <c:pt idx="30">
                  <c:v>-5506</c:v>
                </c:pt>
              </c:numCache>
            </c:numRef>
          </c:val>
          <c:smooth val="0"/>
          <c:extLst>
            <c:ext xmlns:c16="http://schemas.microsoft.com/office/drawing/2014/chart" uri="{C3380CC4-5D6E-409C-BE32-E72D297353CC}">
              <c16:uniqueId val="{00000004-CD7F-403B-A17A-9FC2D3625BBA}"/>
            </c:ext>
          </c:extLst>
        </c:ser>
        <c:dLbls>
          <c:showLegendKey val="0"/>
          <c:showVal val="0"/>
          <c:showCatName val="0"/>
          <c:showSerName val="0"/>
          <c:showPercent val="0"/>
          <c:showBubbleSize val="0"/>
        </c:dLbls>
        <c:smooth val="0"/>
        <c:axId val="522420800"/>
        <c:axId val="522416096"/>
      </c:lineChart>
      <c:catAx>
        <c:axId val="522420800"/>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en-US"/>
                  <a:t>Day in MOS Period</a:t>
                </a:r>
              </a:p>
            </c:rich>
          </c:tx>
          <c:layout>
            <c:manualLayout>
              <c:xMode val="edge"/>
              <c:yMode val="edge"/>
              <c:x val="0.46205404011998497"/>
              <c:y val="0.9295786477394550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416096"/>
        <c:crosses val="autoZero"/>
        <c:auto val="1"/>
        <c:lblAlgn val="ctr"/>
        <c:lblOffset val="100"/>
        <c:tickLblSkip val="10"/>
        <c:tickMarkSkip val="5"/>
        <c:noMultiLvlLbl val="0"/>
      </c:catAx>
      <c:valAx>
        <c:axId val="522416096"/>
        <c:scaling>
          <c:orientation val="minMax"/>
        </c:scaling>
        <c:delete val="0"/>
        <c:axPos val="l"/>
        <c:majorGridlines>
          <c:spPr>
            <a:ln w="3175">
              <a:solidFill>
                <a:srgbClr val="C0C0C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GJ/d</a:t>
                </a:r>
              </a:p>
            </c:rich>
          </c:tx>
          <c:layout>
            <c:manualLayout>
              <c:xMode val="edge"/>
              <c:yMode val="edge"/>
              <c:x val="2.0089285714285716E-2"/>
              <c:y val="0.4422541126021218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420800"/>
        <c:crosses val="autoZero"/>
        <c:crossBetween val="between"/>
      </c:valAx>
      <c:spPr>
        <a:solidFill>
          <a:srgbClr val="FFFFFF"/>
        </a:solidFill>
        <a:ln w="12700">
          <a:solidFill>
            <a:srgbClr val="808080"/>
          </a:solidFill>
          <a:prstDash val="solid"/>
        </a:ln>
      </c:spPr>
    </c:plotArea>
    <c:legend>
      <c:legendPos val="r"/>
      <c:layout>
        <c:manualLayout>
          <c:xMode val="edge"/>
          <c:yMode val="edge"/>
          <c:x val="0.21651809148856391"/>
          <c:y val="0.76056426749473216"/>
          <c:w val="0.66569952193475812"/>
          <c:h val="0.12675967616723971"/>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[2]Period_2!$Y$3</c:f>
              <c:strCache>
                <c:ptCount val="1"/>
                <c:pt idx="0">
                  <c:v>0.25</c:v>
                </c:pt>
              </c:strCache>
            </c:strRef>
          </c:tx>
          <c:spPr>
            <a:ln w="28575">
              <a:noFill/>
            </a:ln>
          </c:spPr>
          <c:marker>
            <c:symbol val="none"/>
          </c:marker>
          <c:cat>
            <c:strRef>
              <c:f>[2]Period_2!$Z$2:$AD$2</c:f>
              <c:strCache>
                <c:ptCount val="5"/>
                <c:pt idx="0">
                  <c:v>Sydney MSP</c:v>
                </c:pt>
                <c:pt idx="1">
                  <c:v>Sydney EGP</c:v>
                </c:pt>
                <c:pt idx="2">
                  <c:v>Adelaide MAP</c:v>
                </c:pt>
                <c:pt idx="3">
                  <c:v>Adelaide SEAGas</c:v>
                </c:pt>
                <c:pt idx="4">
                  <c:v>Brisbane RBP</c:v>
                </c:pt>
              </c:strCache>
            </c:strRef>
          </c:cat>
          <c:val>
            <c:numRef>
              <c:f>[2]Period_2!$Z$3:$AD$3</c:f>
              <c:numCache>
                <c:formatCode>General</c:formatCode>
                <c:ptCount val="5"/>
                <c:pt idx="0">
                  <c:v>-12321</c:v>
                </c:pt>
                <c:pt idx="1">
                  <c:v>3919.3013350000001</c:v>
                </c:pt>
                <c:pt idx="2">
                  <c:v>-1732</c:v>
                </c:pt>
                <c:pt idx="3">
                  <c:v>-1323</c:v>
                </c:pt>
                <c:pt idx="4">
                  <c:v>-962</c:v>
                </c:pt>
              </c:numCache>
            </c:numRef>
          </c:val>
          <c:smooth val="0"/>
          <c:extLst>
            <c:ext xmlns:c16="http://schemas.microsoft.com/office/drawing/2014/chart" uri="{C3380CC4-5D6E-409C-BE32-E72D297353CC}">
              <c16:uniqueId val="{00000000-6D6B-4526-83E9-EB2F0CF1D191}"/>
            </c:ext>
          </c:extLst>
        </c:ser>
        <c:ser>
          <c:idx val="1"/>
          <c:order val="1"/>
          <c:tx>
            <c:strRef>
              <c:f>[2]Period_2!$Y$4</c:f>
              <c:strCache>
                <c:ptCount val="1"/>
                <c:pt idx="0">
                  <c:v>0.05</c:v>
                </c:pt>
              </c:strCache>
            </c:strRef>
          </c:tx>
          <c:spPr>
            <a:ln w="28575">
              <a:noFill/>
            </a:ln>
          </c:spPr>
          <c:marker>
            <c:symbol val="circle"/>
            <c:size val="5"/>
            <c:spPr>
              <a:solidFill>
                <a:srgbClr val="33CCCC"/>
              </a:solidFill>
              <a:ln>
                <a:solidFill>
                  <a:srgbClr val="0000FF"/>
                </a:solidFill>
                <a:prstDash val="solid"/>
              </a:ln>
            </c:spPr>
          </c:marker>
          <c:cat>
            <c:strRef>
              <c:f>[2]Period_2!$Z$2:$AD$2</c:f>
              <c:strCache>
                <c:ptCount val="5"/>
                <c:pt idx="0">
                  <c:v>Sydney MSP</c:v>
                </c:pt>
                <c:pt idx="1">
                  <c:v>Sydney EGP</c:v>
                </c:pt>
                <c:pt idx="2">
                  <c:v>Adelaide MAP</c:v>
                </c:pt>
                <c:pt idx="3">
                  <c:v>Adelaide SEAGas</c:v>
                </c:pt>
                <c:pt idx="4">
                  <c:v>Brisbane RBP</c:v>
                </c:pt>
              </c:strCache>
            </c:strRef>
          </c:cat>
          <c:val>
            <c:numRef>
              <c:f>[2]Period_2!$Z$4:$AD$4</c:f>
              <c:numCache>
                <c:formatCode>General</c:formatCode>
                <c:ptCount val="5"/>
                <c:pt idx="0">
                  <c:v>-18597</c:v>
                </c:pt>
                <c:pt idx="1">
                  <c:v>1114.5362</c:v>
                </c:pt>
                <c:pt idx="2">
                  <c:v>-3439</c:v>
                </c:pt>
                <c:pt idx="3">
                  <c:v>-2952</c:v>
                </c:pt>
                <c:pt idx="4">
                  <c:v>-2434.5</c:v>
                </c:pt>
              </c:numCache>
            </c:numRef>
          </c:val>
          <c:smooth val="0"/>
          <c:extLst>
            <c:ext xmlns:c16="http://schemas.microsoft.com/office/drawing/2014/chart" uri="{C3380CC4-5D6E-409C-BE32-E72D297353CC}">
              <c16:uniqueId val="{00000001-6D6B-4526-83E9-EB2F0CF1D191}"/>
            </c:ext>
          </c:extLst>
        </c:ser>
        <c:ser>
          <c:idx val="2"/>
          <c:order val="2"/>
          <c:tx>
            <c:strRef>
              <c:f>[2]Period_2!$Y$5</c:f>
              <c:strCache>
                <c:ptCount val="1"/>
                <c:pt idx="0">
                  <c:v>Min</c:v>
                </c:pt>
              </c:strCache>
            </c:strRef>
          </c:tx>
          <c:spPr>
            <a:ln w="28575">
              <a:noFill/>
            </a:ln>
          </c:spPr>
          <c:marker>
            <c:symbol val="dash"/>
            <c:size val="5"/>
            <c:spPr>
              <a:solidFill>
                <a:srgbClr val="0000FF"/>
              </a:solidFill>
              <a:ln>
                <a:solidFill>
                  <a:srgbClr val="0000FF"/>
                </a:solidFill>
                <a:prstDash val="solid"/>
              </a:ln>
            </c:spPr>
          </c:marker>
          <c:cat>
            <c:strRef>
              <c:f>[2]Period_2!$Z$2:$AD$2</c:f>
              <c:strCache>
                <c:ptCount val="5"/>
                <c:pt idx="0">
                  <c:v>Sydney MSP</c:v>
                </c:pt>
                <c:pt idx="1">
                  <c:v>Sydney EGP</c:v>
                </c:pt>
                <c:pt idx="2">
                  <c:v>Adelaide MAP</c:v>
                </c:pt>
                <c:pt idx="3">
                  <c:v>Adelaide SEAGas</c:v>
                </c:pt>
                <c:pt idx="4">
                  <c:v>Brisbane RBP</c:v>
                </c:pt>
              </c:strCache>
            </c:strRef>
          </c:cat>
          <c:val>
            <c:numRef>
              <c:f>[2]Period_2!$Z$5:$AD$5</c:f>
              <c:numCache>
                <c:formatCode>General</c:formatCode>
                <c:ptCount val="5"/>
                <c:pt idx="0">
                  <c:v>-45683</c:v>
                </c:pt>
                <c:pt idx="1">
                  <c:v>-17502.477739999998</c:v>
                </c:pt>
                <c:pt idx="2">
                  <c:v>-7993</c:v>
                </c:pt>
                <c:pt idx="3">
                  <c:v>-6687</c:v>
                </c:pt>
                <c:pt idx="4">
                  <c:v>-4634</c:v>
                </c:pt>
              </c:numCache>
            </c:numRef>
          </c:val>
          <c:smooth val="0"/>
          <c:extLst>
            <c:ext xmlns:c16="http://schemas.microsoft.com/office/drawing/2014/chart" uri="{C3380CC4-5D6E-409C-BE32-E72D297353CC}">
              <c16:uniqueId val="{00000002-6D6B-4526-83E9-EB2F0CF1D191}"/>
            </c:ext>
          </c:extLst>
        </c:ser>
        <c:ser>
          <c:idx val="3"/>
          <c:order val="3"/>
          <c:tx>
            <c:strRef>
              <c:f>[2]Period_2!$Y$6</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[2]Period_2!$Z$2:$AD$2</c:f>
              <c:strCache>
                <c:ptCount val="5"/>
                <c:pt idx="0">
                  <c:v>Sydney MSP</c:v>
                </c:pt>
                <c:pt idx="1">
                  <c:v>Sydney EGP</c:v>
                </c:pt>
                <c:pt idx="2">
                  <c:v>Adelaide MAP</c:v>
                </c:pt>
                <c:pt idx="3">
                  <c:v>Adelaide SEAGas</c:v>
                </c:pt>
                <c:pt idx="4">
                  <c:v>Brisbane RBP</c:v>
                </c:pt>
              </c:strCache>
            </c:strRef>
          </c:cat>
          <c:val>
            <c:numRef>
              <c:f>[2]Period_2!$Z$6:$AD$6</c:f>
              <c:numCache>
                <c:formatCode>General</c:formatCode>
                <c:ptCount val="5"/>
                <c:pt idx="0">
                  <c:v>-8073.9032258064517</c:v>
                </c:pt>
                <c:pt idx="1">
                  <c:v>7365.9115961290345</c:v>
                </c:pt>
                <c:pt idx="2">
                  <c:v>-140.54838709677421</c:v>
                </c:pt>
                <c:pt idx="3">
                  <c:v>-887.80645161290317</c:v>
                </c:pt>
                <c:pt idx="4">
                  <c:v>-206.61290322580646</c:v>
                </c:pt>
              </c:numCache>
            </c:numRef>
          </c:val>
          <c:smooth val="0"/>
          <c:extLst>
            <c:ext xmlns:c16="http://schemas.microsoft.com/office/drawing/2014/chart" uri="{C3380CC4-5D6E-409C-BE32-E72D297353CC}">
              <c16:uniqueId val="{00000003-6D6B-4526-83E9-EB2F0CF1D191}"/>
            </c:ext>
          </c:extLst>
        </c:ser>
        <c:ser>
          <c:idx val="4"/>
          <c:order val="4"/>
          <c:tx>
            <c:strRef>
              <c:f>[2]Period_2!$Y$7</c:f>
              <c:strCache>
                <c:ptCount val="1"/>
                <c:pt idx="0">
                  <c:v>Median</c:v>
                </c:pt>
              </c:strCache>
            </c:strRef>
          </c:tx>
          <c:spPr>
            <a:ln w="28575">
              <a:noFill/>
            </a:ln>
          </c:spPr>
          <c:marker>
            <c:symbol val="dash"/>
            <c:size val="20"/>
            <c:spPr>
              <a:noFill/>
              <a:ln>
                <a:solidFill>
                  <a:srgbClr val="FF6600"/>
                </a:solidFill>
                <a:prstDash val="solid"/>
              </a:ln>
            </c:spPr>
          </c:marker>
          <c:cat>
            <c:strRef>
              <c:f>[2]Period_2!$Z$2:$AD$2</c:f>
              <c:strCache>
                <c:ptCount val="5"/>
                <c:pt idx="0">
                  <c:v>Sydney MSP</c:v>
                </c:pt>
                <c:pt idx="1">
                  <c:v>Sydney EGP</c:v>
                </c:pt>
                <c:pt idx="2">
                  <c:v>Adelaide MAP</c:v>
                </c:pt>
                <c:pt idx="3">
                  <c:v>Adelaide SEAGas</c:v>
                </c:pt>
                <c:pt idx="4">
                  <c:v>Brisbane RBP</c:v>
                </c:pt>
              </c:strCache>
            </c:strRef>
          </c:cat>
          <c:val>
            <c:numRef>
              <c:f>[2]Period_2!$Z$7:$AD$7</c:f>
              <c:numCache>
                <c:formatCode>General</c:formatCode>
                <c:ptCount val="5"/>
                <c:pt idx="0">
                  <c:v>-7846</c:v>
                </c:pt>
                <c:pt idx="1">
                  <c:v>7580.26404</c:v>
                </c:pt>
                <c:pt idx="2">
                  <c:v>-125</c:v>
                </c:pt>
                <c:pt idx="3">
                  <c:v>-355</c:v>
                </c:pt>
                <c:pt idx="4">
                  <c:v>-48</c:v>
                </c:pt>
              </c:numCache>
            </c:numRef>
          </c:val>
          <c:smooth val="0"/>
          <c:extLst>
            <c:ext xmlns:c16="http://schemas.microsoft.com/office/drawing/2014/chart" uri="{C3380CC4-5D6E-409C-BE32-E72D297353CC}">
              <c16:uniqueId val="{00000004-6D6B-4526-83E9-EB2F0CF1D191}"/>
            </c:ext>
          </c:extLst>
        </c:ser>
        <c:ser>
          <c:idx val="5"/>
          <c:order val="5"/>
          <c:tx>
            <c:strRef>
              <c:f>[2]Period_2!$Y$8</c:f>
              <c:strCache>
                <c:ptCount val="1"/>
                <c:pt idx="0">
                  <c:v>Max</c:v>
                </c:pt>
              </c:strCache>
            </c:strRef>
          </c:tx>
          <c:spPr>
            <a:ln w="28575">
              <a:noFill/>
            </a:ln>
          </c:spPr>
          <c:marker>
            <c:symbol val="dash"/>
            <c:size val="5"/>
            <c:spPr>
              <a:solidFill>
                <a:srgbClr val="0000FF"/>
              </a:solidFill>
              <a:ln>
                <a:solidFill>
                  <a:srgbClr val="0000FF"/>
                </a:solidFill>
                <a:prstDash val="solid"/>
              </a:ln>
            </c:spPr>
          </c:marker>
          <c:cat>
            <c:strRef>
              <c:f>[2]Period_2!$Z$2:$AD$2</c:f>
              <c:strCache>
                <c:ptCount val="5"/>
                <c:pt idx="0">
                  <c:v>Sydney MSP</c:v>
                </c:pt>
                <c:pt idx="1">
                  <c:v>Sydney EGP</c:v>
                </c:pt>
                <c:pt idx="2">
                  <c:v>Adelaide MAP</c:v>
                </c:pt>
                <c:pt idx="3">
                  <c:v>Adelaide SEAGas</c:v>
                </c:pt>
                <c:pt idx="4">
                  <c:v>Brisbane RBP</c:v>
                </c:pt>
              </c:strCache>
            </c:strRef>
          </c:cat>
          <c:val>
            <c:numRef>
              <c:f>[2]Period_2!$Z$8:$AD$8</c:f>
              <c:numCache>
                <c:formatCode>General</c:formatCode>
                <c:ptCount val="5"/>
                <c:pt idx="0">
                  <c:v>15628</c:v>
                </c:pt>
                <c:pt idx="1">
                  <c:v>26567.757699999998</c:v>
                </c:pt>
                <c:pt idx="2">
                  <c:v>7165</c:v>
                </c:pt>
                <c:pt idx="3">
                  <c:v>434</c:v>
                </c:pt>
                <c:pt idx="4">
                  <c:v>3693</c:v>
                </c:pt>
              </c:numCache>
            </c:numRef>
          </c:val>
          <c:smooth val="0"/>
          <c:extLst>
            <c:ext xmlns:c16="http://schemas.microsoft.com/office/drawing/2014/chart" uri="{C3380CC4-5D6E-409C-BE32-E72D297353CC}">
              <c16:uniqueId val="{00000005-6D6B-4526-83E9-EB2F0CF1D191}"/>
            </c:ext>
          </c:extLst>
        </c:ser>
        <c:ser>
          <c:idx val="10"/>
          <c:order val="6"/>
          <c:tx>
            <c:strRef>
              <c:f>[2]Period_2!$Y$9</c:f>
              <c:strCache>
                <c:ptCount val="1"/>
                <c:pt idx="0">
                  <c:v>0.95</c:v>
                </c:pt>
              </c:strCache>
            </c:strRef>
          </c:tx>
          <c:spPr>
            <a:ln w="28575">
              <a:noFill/>
            </a:ln>
          </c:spPr>
          <c:marker>
            <c:symbol val="circle"/>
            <c:size val="5"/>
            <c:spPr>
              <a:solidFill>
                <a:srgbClr val="00FFFF"/>
              </a:solidFill>
              <a:ln>
                <a:solidFill>
                  <a:srgbClr val="0000FF"/>
                </a:solidFill>
                <a:prstDash val="solid"/>
              </a:ln>
            </c:spPr>
          </c:marker>
          <c:cat>
            <c:strRef>
              <c:f>[2]Period_2!$Z$2:$AD$2</c:f>
              <c:strCache>
                <c:ptCount val="5"/>
                <c:pt idx="0">
                  <c:v>Sydney MSP</c:v>
                </c:pt>
                <c:pt idx="1">
                  <c:v>Sydney EGP</c:v>
                </c:pt>
                <c:pt idx="2">
                  <c:v>Adelaide MAP</c:v>
                </c:pt>
                <c:pt idx="3">
                  <c:v>Adelaide SEAGas</c:v>
                </c:pt>
                <c:pt idx="4">
                  <c:v>Brisbane RBP</c:v>
                </c:pt>
              </c:strCache>
            </c:strRef>
          </c:cat>
          <c:val>
            <c:numRef>
              <c:f>[2]Period_2!$Z$9:$AD$9</c:f>
              <c:numCache>
                <c:formatCode>General</c:formatCode>
                <c:ptCount val="5"/>
                <c:pt idx="0">
                  <c:v>4518</c:v>
                </c:pt>
                <c:pt idx="1">
                  <c:v>14989.11061</c:v>
                </c:pt>
                <c:pt idx="2">
                  <c:v>3676</c:v>
                </c:pt>
                <c:pt idx="3">
                  <c:v>145.5</c:v>
                </c:pt>
                <c:pt idx="4">
                  <c:v>1823.5</c:v>
                </c:pt>
              </c:numCache>
            </c:numRef>
          </c:val>
          <c:smooth val="0"/>
          <c:extLst>
            <c:ext xmlns:c16="http://schemas.microsoft.com/office/drawing/2014/chart" uri="{C3380CC4-5D6E-409C-BE32-E72D297353CC}">
              <c16:uniqueId val="{00000006-6D6B-4526-83E9-EB2F0CF1D191}"/>
            </c:ext>
          </c:extLst>
        </c:ser>
        <c:ser>
          <c:idx val="11"/>
          <c:order val="7"/>
          <c:tx>
            <c:strRef>
              <c:f>[2]Period_2!$Y$10</c:f>
              <c:strCache>
                <c:ptCount val="1"/>
                <c:pt idx="0">
                  <c:v>0.75</c:v>
                </c:pt>
              </c:strCache>
            </c:strRef>
          </c:tx>
          <c:spPr>
            <a:ln w="28575">
              <a:noFill/>
            </a:ln>
          </c:spPr>
          <c:marker>
            <c:symbol val="none"/>
          </c:marker>
          <c:cat>
            <c:strRef>
              <c:f>[2]Period_2!$Z$2:$AD$2</c:f>
              <c:strCache>
                <c:ptCount val="5"/>
                <c:pt idx="0">
                  <c:v>Sydney MSP</c:v>
                </c:pt>
                <c:pt idx="1">
                  <c:v>Sydney EGP</c:v>
                </c:pt>
                <c:pt idx="2">
                  <c:v>Adelaide MAP</c:v>
                </c:pt>
                <c:pt idx="3">
                  <c:v>Adelaide SEAGas</c:v>
                </c:pt>
                <c:pt idx="4">
                  <c:v>Brisbane RBP</c:v>
                </c:pt>
              </c:strCache>
            </c:strRef>
          </c:cat>
          <c:val>
            <c:numRef>
              <c:f>[2]Period_2!$Z$10:$AD$10</c:f>
              <c:numCache>
                <c:formatCode>General</c:formatCode>
                <c:ptCount val="5"/>
                <c:pt idx="0">
                  <c:v>-3271</c:v>
                </c:pt>
                <c:pt idx="1">
                  <c:v>10815.615949999999</c:v>
                </c:pt>
                <c:pt idx="2">
                  <c:v>1084</c:v>
                </c:pt>
                <c:pt idx="3">
                  <c:v>38</c:v>
                </c:pt>
                <c:pt idx="4">
                  <c:v>684</c:v>
                </c:pt>
              </c:numCache>
            </c:numRef>
          </c:val>
          <c:smooth val="0"/>
          <c:extLst>
            <c:ext xmlns:c16="http://schemas.microsoft.com/office/drawing/2014/chart" uri="{C3380CC4-5D6E-409C-BE32-E72D297353CC}">
              <c16:uniqueId val="{00000007-6D6B-4526-83E9-EB2F0CF1D191}"/>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522417664"/>
        <c:axId val="522419232"/>
      </c:lineChart>
      <c:catAx>
        <c:axId val="5224176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2419232"/>
        <c:crosses val="autoZero"/>
        <c:auto val="1"/>
        <c:lblAlgn val="ctr"/>
        <c:lblOffset val="100"/>
        <c:tickLblSkip val="1"/>
        <c:tickMarkSkip val="1"/>
        <c:noMultiLvlLbl val="0"/>
      </c:catAx>
      <c:valAx>
        <c:axId val="52241923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2417664"/>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187518732908774"/>
          <c:y val="5.915501094164137E-2"/>
          <c:w val="0.80803659497571123"/>
          <c:h val="0.84507158488059098"/>
        </c:manualLayout>
      </c:layout>
      <c:lineChart>
        <c:grouping val="standard"/>
        <c:varyColors val="0"/>
        <c:ser>
          <c:idx val="1"/>
          <c:order val="0"/>
          <c:tx>
            <c:strRef>
              <c:f>'[2]P2 Graphs &amp; Statistics'!$K$4</c:f>
              <c:strCache>
                <c:ptCount val="1"/>
                <c:pt idx="0">
                  <c:v>Sydney MSP</c:v>
                </c:pt>
              </c:strCache>
            </c:strRef>
          </c:tx>
          <c:spPr>
            <a:ln w="25400">
              <a:solidFill>
                <a:srgbClr val="0000FF"/>
              </a:solidFill>
              <a:prstDash val="solid"/>
            </a:ln>
          </c:spPr>
          <c:marker>
            <c:symbol val="none"/>
          </c:marker>
          <c:val>
            <c:numRef>
              <c:f>'[2]P2 Graphs &amp; Statistics'!$K$5:$K$35</c:f>
              <c:numCache>
                <c:formatCode>General</c:formatCode>
                <c:ptCount val="31"/>
                <c:pt idx="0">
                  <c:v>15628</c:v>
                </c:pt>
                <c:pt idx="1">
                  <c:v>6864</c:v>
                </c:pt>
                <c:pt idx="2">
                  <c:v>2172</c:v>
                </c:pt>
                <c:pt idx="3">
                  <c:v>1187</c:v>
                </c:pt>
                <c:pt idx="4">
                  <c:v>713</c:v>
                </c:pt>
                <c:pt idx="5">
                  <c:v>-1442</c:v>
                </c:pt>
                <c:pt idx="6">
                  <c:v>-2461</c:v>
                </c:pt>
                <c:pt idx="7">
                  <c:v>-3073</c:v>
                </c:pt>
                <c:pt idx="8">
                  <c:v>-3469</c:v>
                </c:pt>
                <c:pt idx="9">
                  <c:v>-4345</c:v>
                </c:pt>
                <c:pt idx="10">
                  <c:v>-4860</c:v>
                </c:pt>
                <c:pt idx="11">
                  <c:v>-5422</c:v>
                </c:pt>
                <c:pt idx="12">
                  <c:v>-6610</c:v>
                </c:pt>
                <c:pt idx="13">
                  <c:v>-6844</c:v>
                </c:pt>
                <c:pt idx="14">
                  <c:v>-7484</c:v>
                </c:pt>
                <c:pt idx="15">
                  <c:v>-7846</c:v>
                </c:pt>
                <c:pt idx="16">
                  <c:v>-7946</c:v>
                </c:pt>
                <c:pt idx="17">
                  <c:v>-8304</c:v>
                </c:pt>
                <c:pt idx="18">
                  <c:v>-9132</c:v>
                </c:pt>
                <c:pt idx="19">
                  <c:v>-9635</c:v>
                </c:pt>
                <c:pt idx="20">
                  <c:v>-10133</c:v>
                </c:pt>
                <c:pt idx="21">
                  <c:v>-11323</c:v>
                </c:pt>
                <c:pt idx="22">
                  <c:v>-12105</c:v>
                </c:pt>
                <c:pt idx="23">
                  <c:v>-12537</c:v>
                </c:pt>
                <c:pt idx="24">
                  <c:v>-13538</c:v>
                </c:pt>
                <c:pt idx="25">
                  <c:v>-14445</c:v>
                </c:pt>
                <c:pt idx="26">
                  <c:v>-15043</c:v>
                </c:pt>
                <c:pt idx="27">
                  <c:v>-15981</c:v>
                </c:pt>
                <c:pt idx="28">
                  <c:v>-17519</c:v>
                </c:pt>
                <c:pt idx="29">
                  <c:v>-19675</c:v>
                </c:pt>
                <c:pt idx="30">
                  <c:v>-45683</c:v>
                </c:pt>
              </c:numCache>
            </c:numRef>
          </c:val>
          <c:smooth val="1"/>
          <c:extLst>
            <c:ext xmlns:c16="http://schemas.microsoft.com/office/drawing/2014/chart" uri="{C3380CC4-5D6E-409C-BE32-E72D297353CC}">
              <c16:uniqueId val="{00000000-954D-40AC-AC1C-852A37C4B4C8}"/>
            </c:ext>
          </c:extLst>
        </c:ser>
        <c:ser>
          <c:idx val="2"/>
          <c:order val="1"/>
          <c:tx>
            <c:strRef>
              <c:f>'[2]P2 Graphs &amp; Statistics'!$L$4</c:f>
              <c:strCache>
                <c:ptCount val="1"/>
                <c:pt idx="0">
                  <c:v>Sydney EGP</c:v>
                </c:pt>
              </c:strCache>
            </c:strRef>
          </c:tx>
          <c:spPr>
            <a:ln w="25400">
              <a:solidFill>
                <a:srgbClr val="FFC322"/>
              </a:solidFill>
              <a:prstDash val="solid"/>
            </a:ln>
          </c:spPr>
          <c:marker>
            <c:symbol val="none"/>
          </c:marker>
          <c:val>
            <c:numRef>
              <c:f>'[2]P2 Graphs &amp; Statistics'!$L$5:$L$35</c:f>
              <c:numCache>
                <c:formatCode>General</c:formatCode>
                <c:ptCount val="31"/>
                <c:pt idx="0">
                  <c:v>26567.757699999998</c:v>
                </c:pt>
                <c:pt idx="1">
                  <c:v>15796.49062</c:v>
                </c:pt>
                <c:pt idx="2">
                  <c:v>14181.730600000001</c:v>
                </c:pt>
                <c:pt idx="3">
                  <c:v>12995.840969999999</c:v>
                </c:pt>
                <c:pt idx="4">
                  <c:v>12477.617539999999</c:v>
                </c:pt>
                <c:pt idx="5">
                  <c:v>11907.500330000001</c:v>
                </c:pt>
                <c:pt idx="6">
                  <c:v>11545.734640000001</c:v>
                </c:pt>
                <c:pt idx="7">
                  <c:v>11104.45111</c:v>
                </c:pt>
                <c:pt idx="8">
                  <c:v>10526.780790000001</c:v>
                </c:pt>
                <c:pt idx="9">
                  <c:v>9874.5054899999996</c:v>
                </c:pt>
                <c:pt idx="10">
                  <c:v>8941.4257099999995</c:v>
                </c:pt>
                <c:pt idx="11">
                  <c:v>8813.1754899999996</c:v>
                </c:pt>
                <c:pt idx="12">
                  <c:v>8454.4865800000007</c:v>
                </c:pt>
                <c:pt idx="13">
                  <c:v>8066.1630699999996</c:v>
                </c:pt>
                <c:pt idx="14">
                  <c:v>7830.3599899999999</c:v>
                </c:pt>
                <c:pt idx="15">
                  <c:v>7580.26404</c:v>
                </c:pt>
                <c:pt idx="16">
                  <c:v>7355.4511700000003</c:v>
                </c:pt>
                <c:pt idx="17">
                  <c:v>7258.9423699999998</c:v>
                </c:pt>
                <c:pt idx="18">
                  <c:v>6894.6832800000002</c:v>
                </c:pt>
                <c:pt idx="19">
                  <c:v>6360.4504200000001</c:v>
                </c:pt>
                <c:pt idx="20">
                  <c:v>5788.9050900000002</c:v>
                </c:pt>
                <c:pt idx="21">
                  <c:v>5217.9359000000004</c:v>
                </c:pt>
                <c:pt idx="22">
                  <c:v>4169.4786700000004</c:v>
                </c:pt>
                <c:pt idx="23">
                  <c:v>3669.1239999999998</c:v>
                </c:pt>
                <c:pt idx="24">
                  <c:v>3118.4320200000002</c:v>
                </c:pt>
                <c:pt idx="25">
                  <c:v>2889.72703</c:v>
                </c:pt>
                <c:pt idx="26">
                  <c:v>2213.3112700000001</c:v>
                </c:pt>
                <c:pt idx="27">
                  <c:v>2015.93893</c:v>
                </c:pt>
                <c:pt idx="28">
                  <c:v>1504.7618299999999</c:v>
                </c:pt>
                <c:pt idx="29">
                  <c:v>724.31056999999998</c:v>
                </c:pt>
                <c:pt idx="30">
                  <c:v>-17502.477739999998</c:v>
                </c:pt>
              </c:numCache>
            </c:numRef>
          </c:val>
          <c:smooth val="1"/>
          <c:extLst>
            <c:ext xmlns:c16="http://schemas.microsoft.com/office/drawing/2014/chart" uri="{C3380CC4-5D6E-409C-BE32-E72D297353CC}">
              <c16:uniqueId val="{00000001-954D-40AC-AC1C-852A37C4B4C8}"/>
            </c:ext>
          </c:extLst>
        </c:ser>
        <c:ser>
          <c:idx val="3"/>
          <c:order val="2"/>
          <c:tx>
            <c:strRef>
              <c:f>'[2]P2 Graphs &amp; Statistics'!$M$4</c:f>
              <c:strCache>
                <c:ptCount val="1"/>
                <c:pt idx="0">
                  <c:v>Adelaide MAP</c:v>
                </c:pt>
              </c:strCache>
            </c:strRef>
          </c:tx>
          <c:spPr>
            <a:ln w="25400">
              <a:solidFill>
                <a:srgbClr val="FF6600"/>
              </a:solidFill>
              <a:prstDash val="solid"/>
            </a:ln>
          </c:spPr>
          <c:marker>
            <c:symbol val="none"/>
          </c:marker>
          <c:val>
            <c:numRef>
              <c:f>'[2]P2 Graphs &amp; Statistics'!$M$5:$M$35</c:f>
              <c:numCache>
                <c:formatCode>General</c:formatCode>
                <c:ptCount val="31"/>
                <c:pt idx="0">
                  <c:v>7165</c:v>
                </c:pt>
                <c:pt idx="1">
                  <c:v>3887</c:v>
                </c:pt>
                <c:pt idx="2">
                  <c:v>3465</c:v>
                </c:pt>
                <c:pt idx="3">
                  <c:v>2932</c:v>
                </c:pt>
                <c:pt idx="4">
                  <c:v>2531</c:v>
                </c:pt>
                <c:pt idx="5">
                  <c:v>2199</c:v>
                </c:pt>
                <c:pt idx="6">
                  <c:v>1602</c:v>
                </c:pt>
                <c:pt idx="7">
                  <c:v>1262</c:v>
                </c:pt>
                <c:pt idx="8">
                  <c:v>906</c:v>
                </c:pt>
                <c:pt idx="9">
                  <c:v>793</c:v>
                </c:pt>
                <c:pt idx="10">
                  <c:v>704</c:v>
                </c:pt>
                <c:pt idx="11">
                  <c:v>660</c:v>
                </c:pt>
                <c:pt idx="12">
                  <c:v>452</c:v>
                </c:pt>
                <c:pt idx="13">
                  <c:v>259</c:v>
                </c:pt>
                <c:pt idx="14">
                  <c:v>88</c:v>
                </c:pt>
                <c:pt idx="15">
                  <c:v>-125</c:v>
                </c:pt>
                <c:pt idx="16">
                  <c:v>-265</c:v>
                </c:pt>
                <c:pt idx="17">
                  <c:v>-512</c:v>
                </c:pt>
                <c:pt idx="18">
                  <c:v>-789</c:v>
                </c:pt>
                <c:pt idx="19">
                  <c:v>-901</c:v>
                </c:pt>
                <c:pt idx="20">
                  <c:v>-1338</c:v>
                </c:pt>
                <c:pt idx="21">
                  <c:v>-1443</c:v>
                </c:pt>
                <c:pt idx="22">
                  <c:v>-1623</c:v>
                </c:pt>
                <c:pt idx="23">
                  <c:v>-1841</c:v>
                </c:pt>
                <c:pt idx="24">
                  <c:v>-1955</c:v>
                </c:pt>
                <c:pt idx="25">
                  <c:v>-2182</c:v>
                </c:pt>
                <c:pt idx="26">
                  <c:v>-2339</c:v>
                </c:pt>
                <c:pt idx="27">
                  <c:v>-3078</c:v>
                </c:pt>
                <c:pt idx="28">
                  <c:v>-3265</c:v>
                </c:pt>
                <c:pt idx="29">
                  <c:v>-3613</c:v>
                </c:pt>
                <c:pt idx="30">
                  <c:v>-7993</c:v>
                </c:pt>
              </c:numCache>
            </c:numRef>
          </c:val>
          <c:smooth val="1"/>
          <c:extLst>
            <c:ext xmlns:c16="http://schemas.microsoft.com/office/drawing/2014/chart" uri="{C3380CC4-5D6E-409C-BE32-E72D297353CC}">
              <c16:uniqueId val="{00000002-954D-40AC-AC1C-852A37C4B4C8}"/>
            </c:ext>
          </c:extLst>
        </c:ser>
        <c:ser>
          <c:idx val="4"/>
          <c:order val="3"/>
          <c:tx>
            <c:strRef>
              <c:f>'[2]P2 Graphs &amp; Statistics'!$N$4</c:f>
              <c:strCache>
                <c:ptCount val="1"/>
                <c:pt idx="0">
                  <c:v>Adelaide SEAGas</c:v>
                </c:pt>
              </c:strCache>
            </c:strRef>
          </c:tx>
          <c:marker>
            <c:symbol val="none"/>
          </c:marker>
          <c:val>
            <c:numRef>
              <c:f>'[2]P2 Graphs &amp; Statistics'!$N$5:$N$35</c:f>
              <c:numCache>
                <c:formatCode>General</c:formatCode>
                <c:ptCount val="31"/>
                <c:pt idx="0">
                  <c:v>434</c:v>
                </c:pt>
                <c:pt idx="1">
                  <c:v>155</c:v>
                </c:pt>
                <c:pt idx="2">
                  <c:v>136</c:v>
                </c:pt>
                <c:pt idx="3">
                  <c:v>87</c:v>
                </c:pt>
                <c:pt idx="4">
                  <c:v>76</c:v>
                </c:pt>
                <c:pt idx="5">
                  <c:v>73</c:v>
                </c:pt>
                <c:pt idx="6">
                  <c:v>62</c:v>
                </c:pt>
                <c:pt idx="7">
                  <c:v>53</c:v>
                </c:pt>
                <c:pt idx="8">
                  <c:v>23</c:v>
                </c:pt>
                <c:pt idx="9">
                  <c:v>10</c:v>
                </c:pt>
                <c:pt idx="10">
                  <c:v>-9</c:v>
                </c:pt>
                <c:pt idx="11">
                  <c:v>-70</c:v>
                </c:pt>
                <c:pt idx="12">
                  <c:v>-141</c:v>
                </c:pt>
                <c:pt idx="13">
                  <c:v>-198</c:v>
                </c:pt>
                <c:pt idx="14">
                  <c:v>-249</c:v>
                </c:pt>
                <c:pt idx="15">
                  <c:v>-355</c:v>
                </c:pt>
                <c:pt idx="16">
                  <c:v>-412</c:v>
                </c:pt>
                <c:pt idx="17">
                  <c:v>-443</c:v>
                </c:pt>
                <c:pt idx="18">
                  <c:v>-556</c:v>
                </c:pt>
                <c:pt idx="19">
                  <c:v>-729</c:v>
                </c:pt>
                <c:pt idx="20">
                  <c:v>-935</c:v>
                </c:pt>
                <c:pt idx="21">
                  <c:v>-1063</c:v>
                </c:pt>
                <c:pt idx="22">
                  <c:v>-1213</c:v>
                </c:pt>
                <c:pt idx="23">
                  <c:v>-1433</c:v>
                </c:pt>
                <c:pt idx="24">
                  <c:v>-1723</c:v>
                </c:pt>
                <c:pt idx="25">
                  <c:v>-1950</c:v>
                </c:pt>
                <c:pt idx="26">
                  <c:v>-2052</c:v>
                </c:pt>
                <c:pt idx="27">
                  <c:v>-2509</c:v>
                </c:pt>
                <c:pt idx="28">
                  <c:v>-2781</c:v>
                </c:pt>
                <c:pt idx="29">
                  <c:v>-3123</c:v>
                </c:pt>
                <c:pt idx="30">
                  <c:v>-6687</c:v>
                </c:pt>
              </c:numCache>
            </c:numRef>
          </c:val>
          <c:smooth val="0"/>
          <c:extLst>
            <c:ext xmlns:c16="http://schemas.microsoft.com/office/drawing/2014/chart" uri="{C3380CC4-5D6E-409C-BE32-E72D297353CC}">
              <c16:uniqueId val="{00000003-954D-40AC-AC1C-852A37C4B4C8}"/>
            </c:ext>
          </c:extLst>
        </c:ser>
        <c:ser>
          <c:idx val="5"/>
          <c:order val="4"/>
          <c:tx>
            <c:strRef>
              <c:f>'[2]P2 Graphs &amp; Statistics'!$O$4</c:f>
              <c:strCache>
                <c:ptCount val="1"/>
                <c:pt idx="0">
                  <c:v>Brisbane RBP</c:v>
                </c:pt>
              </c:strCache>
            </c:strRef>
          </c:tx>
          <c:marker>
            <c:symbol val="none"/>
          </c:marker>
          <c:val>
            <c:numRef>
              <c:f>'[2]P2 Graphs &amp; Statistics'!$O$5:$O$35</c:f>
              <c:numCache>
                <c:formatCode>General</c:formatCode>
                <c:ptCount val="31"/>
                <c:pt idx="0">
                  <c:v>3693</c:v>
                </c:pt>
                <c:pt idx="1">
                  <c:v>2058</c:v>
                </c:pt>
                <c:pt idx="2">
                  <c:v>1589</c:v>
                </c:pt>
                <c:pt idx="3">
                  <c:v>1383</c:v>
                </c:pt>
                <c:pt idx="4">
                  <c:v>1040</c:v>
                </c:pt>
                <c:pt idx="5">
                  <c:v>880</c:v>
                </c:pt>
                <c:pt idx="6">
                  <c:v>834</c:v>
                </c:pt>
                <c:pt idx="7">
                  <c:v>702</c:v>
                </c:pt>
                <c:pt idx="8">
                  <c:v>666</c:v>
                </c:pt>
                <c:pt idx="9">
                  <c:v>517</c:v>
                </c:pt>
                <c:pt idx="10">
                  <c:v>336</c:v>
                </c:pt>
                <c:pt idx="11">
                  <c:v>179</c:v>
                </c:pt>
                <c:pt idx="12">
                  <c:v>140</c:v>
                </c:pt>
                <c:pt idx="13">
                  <c:v>95</c:v>
                </c:pt>
                <c:pt idx="14">
                  <c:v>6</c:v>
                </c:pt>
                <c:pt idx="15">
                  <c:v>-48</c:v>
                </c:pt>
                <c:pt idx="16">
                  <c:v>-227</c:v>
                </c:pt>
                <c:pt idx="17">
                  <c:v>-371</c:v>
                </c:pt>
                <c:pt idx="18">
                  <c:v>-415</c:v>
                </c:pt>
                <c:pt idx="19">
                  <c:v>-457</c:v>
                </c:pt>
                <c:pt idx="20">
                  <c:v>-632</c:v>
                </c:pt>
                <c:pt idx="21">
                  <c:v>-837</c:v>
                </c:pt>
                <c:pt idx="22">
                  <c:v>-923</c:v>
                </c:pt>
                <c:pt idx="23">
                  <c:v>-1001</c:v>
                </c:pt>
                <c:pt idx="24">
                  <c:v>-1155</c:v>
                </c:pt>
                <c:pt idx="25">
                  <c:v>-1456</c:v>
                </c:pt>
                <c:pt idx="26">
                  <c:v>-1650</c:v>
                </c:pt>
                <c:pt idx="27">
                  <c:v>-1848</c:v>
                </c:pt>
                <c:pt idx="28">
                  <c:v>-2176</c:v>
                </c:pt>
                <c:pt idx="29">
                  <c:v>-2693</c:v>
                </c:pt>
                <c:pt idx="30">
                  <c:v>-4634</c:v>
                </c:pt>
              </c:numCache>
            </c:numRef>
          </c:val>
          <c:smooth val="0"/>
          <c:extLst>
            <c:ext xmlns:c16="http://schemas.microsoft.com/office/drawing/2014/chart" uri="{C3380CC4-5D6E-409C-BE32-E72D297353CC}">
              <c16:uniqueId val="{00000004-954D-40AC-AC1C-852A37C4B4C8}"/>
            </c:ext>
          </c:extLst>
        </c:ser>
        <c:dLbls>
          <c:showLegendKey val="0"/>
          <c:showVal val="0"/>
          <c:showCatName val="0"/>
          <c:showSerName val="0"/>
          <c:showPercent val="0"/>
          <c:showBubbleSize val="0"/>
        </c:dLbls>
        <c:smooth val="0"/>
        <c:axId val="522420800"/>
        <c:axId val="522416096"/>
      </c:lineChart>
      <c:catAx>
        <c:axId val="522420800"/>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en-US"/>
                  <a:t>Day in MOS Period</a:t>
                </a:r>
              </a:p>
            </c:rich>
          </c:tx>
          <c:layout>
            <c:manualLayout>
              <c:xMode val="edge"/>
              <c:yMode val="edge"/>
              <c:x val="0.46205404011998497"/>
              <c:y val="0.9295786477394550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416096"/>
        <c:crosses val="autoZero"/>
        <c:auto val="1"/>
        <c:lblAlgn val="ctr"/>
        <c:lblOffset val="100"/>
        <c:tickLblSkip val="10"/>
        <c:tickMarkSkip val="5"/>
        <c:noMultiLvlLbl val="0"/>
      </c:catAx>
      <c:valAx>
        <c:axId val="522416096"/>
        <c:scaling>
          <c:orientation val="minMax"/>
        </c:scaling>
        <c:delete val="0"/>
        <c:axPos val="l"/>
        <c:majorGridlines>
          <c:spPr>
            <a:ln w="3175">
              <a:solidFill>
                <a:srgbClr val="C0C0C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GJ/d</a:t>
                </a:r>
              </a:p>
            </c:rich>
          </c:tx>
          <c:layout>
            <c:manualLayout>
              <c:xMode val="edge"/>
              <c:yMode val="edge"/>
              <c:x val="2.0089285714285716E-2"/>
              <c:y val="0.4422541126021218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420800"/>
        <c:crosses val="autoZero"/>
        <c:crossBetween val="between"/>
      </c:valAx>
      <c:spPr>
        <a:solidFill>
          <a:srgbClr val="FFFFFF"/>
        </a:solidFill>
        <a:ln w="12700">
          <a:solidFill>
            <a:srgbClr val="808080"/>
          </a:solidFill>
          <a:prstDash val="solid"/>
        </a:ln>
      </c:spPr>
    </c:plotArea>
    <c:legend>
      <c:legendPos val="r"/>
      <c:layout>
        <c:manualLayout>
          <c:xMode val="edge"/>
          <c:yMode val="edge"/>
          <c:x val="0.21651809148856391"/>
          <c:y val="0.76056426749473216"/>
          <c:w val="0.66569952193475812"/>
          <c:h val="0.12675967616723971"/>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'Nov 26 Published MOS estimates'!$C$19</c:f>
              <c:strCache>
                <c:ptCount val="1"/>
                <c:pt idx="0">
                  <c:v>25%</c:v>
                </c:pt>
              </c:strCache>
            </c:strRef>
          </c:tx>
          <c:spPr>
            <a:ln w="28575">
              <a:noFill/>
            </a:ln>
          </c:spPr>
          <c:marker>
            <c:symbol val="none"/>
          </c:marker>
          <c:cat>
            <c:strRef>
              <c:f>'Nov 26 Published MOS estimates'!$D$4:$H$4</c:f>
              <c:strCache>
                <c:ptCount val="5"/>
                <c:pt idx="0">
                  <c:v>Sydney MSP</c:v>
                </c:pt>
                <c:pt idx="1">
                  <c:v>Sydney EGP</c:v>
                </c:pt>
                <c:pt idx="2">
                  <c:v>Adelaide MAP</c:v>
                </c:pt>
                <c:pt idx="3">
                  <c:v>Adelaide SEAGas</c:v>
                </c:pt>
                <c:pt idx="4">
                  <c:v>Brisbane RBP</c:v>
                </c:pt>
              </c:strCache>
            </c:strRef>
          </c:cat>
          <c:val>
            <c:numRef>
              <c:f>'Nov 26 Published MOS estimates'!$D$19:$H$19</c:f>
              <c:numCache>
                <c:formatCode>#,##0</c:formatCode>
                <c:ptCount val="5"/>
                <c:pt idx="0">
                  <c:v>-12930.5</c:v>
                </c:pt>
                <c:pt idx="1">
                  <c:v>3107.9322099999999</c:v>
                </c:pt>
                <c:pt idx="2">
                  <c:v>-677</c:v>
                </c:pt>
                <c:pt idx="3">
                  <c:v>-1103.25</c:v>
                </c:pt>
                <c:pt idx="4">
                  <c:v>-812.75</c:v>
                </c:pt>
              </c:numCache>
            </c:numRef>
          </c:val>
          <c:smooth val="0"/>
          <c:extLst>
            <c:ext xmlns:c16="http://schemas.microsoft.com/office/drawing/2014/chart" uri="{C3380CC4-5D6E-409C-BE32-E72D297353CC}">
              <c16:uniqueId val="{00000000-9AC8-4EC1-9FA9-2ABCB7656060}"/>
            </c:ext>
          </c:extLst>
        </c:ser>
        <c:ser>
          <c:idx val="1"/>
          <c:order val="1"/>
          <c:tx>
            <c:strRef>
              <c:f>'Nov 26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'Nov 26 Published MOS estimates'!$D$4:$H$4</c:f>
              <c:strCache>
                <c:ptCount val="5"/>
                <c:pt idx="0">
                  <c:v>Sydney MSP</c:v>
                </c:pt>
                <c:pt idx="1">
                  <c:v>Sydney EGP</c:v>
                </c:pt>
                <c:pt idx="2">
                  <c:v>Adelaide MAP</c:v>
                </c:pt>
                <c:pt idx="3">
                  <c:v>Adelaide SEAGas</c:v>
                </c:pt>
                <c:pt idx="4">
                  <c:v>Brisbane RBP</c:v>
                </c:pt>
              </c:strCache>
            </c:strRef>
          </c:cat>
          <c:val>
            <c:numRef>
              <c:f>'Nov 26 Published MOS estimates'!$D$20:$H$20</c:f>
              <c:numCache>
                <c:formatCode>#,##0</c:formatCode>
                <c:ptCount val="5"/>
                <c:pt idx="0">
                  <c:v>-21326.85</c:v>
                </c:pt>
                <c:pt idx="1">
                  <c:v>290.63384050000025</c:v>
                </c:pt>
                <c:pt idx="2">
                  <c:v>-2330.9499999999998</c:v>
                </c:pt>
                <c:pt idx="3">
                  <c:v>-4144.7</c:v>
                </c:pt>
                <c:pt idx="4">
                  <c:v>-1775.3999999999999</c:v>
                </c:pt>
              </c:numCache>
            </c:numRef>
          </c:val>
          <c:smooth val="0"/>
          <c:extLst>
            <c:ext xmlns:c16="http://schemas.microsoft.com/office/drawing/2014/chart" uri="{C3380CC4-5D6E-409C-BE32-E72D297353CC}">
              <c16:uniqueId val="{00000001-9AC8-4EC1-9FA9-2ABCB7656060}"/>
            </c:ext>
          </c:extLst>
        </c:ser>
        <c:ser>
          <c:idx val="2"/>
          <c:order val="2"/>
          <c:tx>
            <c:strRef>
              <c:f>'Nov 26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'Nov 26 Published MOS estimates'!$D$4:$H$4</c:f>
              <c:strCache>
                <c:ptCount val="5"/>
                <c:pt idx="0">
                  <c:v>Sydney MSP</c:v>
                </c:pt>
                <c:pt idx="1">
                  <c:v>Sydney EGP</c:v>
                </c:pt>
                <c:pt idx="2">
                  <c:v>Adelaide MAP</c:v>
                </c:pt>
                <c:pt idx="3">
                  <c:v>Adelaide SEAGas</c:v>
                </c:pt>
                <c:pt idx="4">
                  <c:v>Brisbane RBP</c:v>
                </c:pt>
              </c:strCache>
            </c:strRef>
          </c:cat>
          <c:val>
            <c:numRef>
              <c:f>'Nov 26 Published MOS estimates'!$D$21:$H$21</c:f>
              <c:numCache>
                <c:formatCode>#,##0</c:formatCode>
                <c:ptCount val="5"/>
                <c:pt idx="0">
                  <c:v>-37915</c:v>
                </c:pt>
                <c:pt idx="1">
                  <c:v>-11424.180899999999</c:v>
                </c:pt>
                <c:pt idx="2">
                  <c:v>-6928</c:v>
                </c:pt>
                <c:pt idx="3">
                  <c:v>-7805</c:v>
                </c:pt>
                <c:pt idx="4">
                  <c:v>-13605</c:v>
                </c:pt>
              </c:numCache>
            </c:numRef>
          </c:val>
          <c:smooth val="0"/>
          <c:extLst>
            <c:ext xmlns:c16="http://schemas.microsoft.com/office/drawing/2014/chart" uri="{C3380CC4-5D6E-409C-BE32-E72D297353CC}">
              <c16:uniqueId val="{00000002-9AC8-4EC1-9FA9-2ABCB7656060}"/>
            </c:ext>
          </c:extLst>
        </c:ser>
        <c:ser>
          <c:idx val="3"/>
          <c:order val="3"/>
          <c:tx>
            <c:strRef>
              <c:f>'Nov 26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'Nov 26 Published MOS estimates'!$D$4:$H$4</c:f>
              <c:strCache>
                <c:ptCount val="5"/>
                <c:pt idx="0">
                  <c:v>Sydney MSP</c:v>
                </c:pt>
                <c:pt idx="1">
                  <c:v>Sydney EGP</c:v>
                </c:pt>
                <c:pt idx="2">
                  <c:v>Adelaide MAP</c:v>
                </c:pt>
                <c:pt idx="3">
                  <c:v>Adelaide SEAGas</c:v>
                </c:pt>
                <c:pt idx="4">
                  <c:v>Brisbane RBP</c:v>
                </c:pt>
              </c:strCache>
            </c:strRef>
          </c:cat>
          <c:val>
            <c:numRef>
              <c:f>'Nov 26 Published MOS estimates'!$D$22:$H$22</c:f>
              <c:numCache>
                <c:formatCode>#,##0</c:formatCode>
                <c:ptCount val="5"/>
                <c:pt idx="0">
                  <c:v>-8692.0666666666675</c:v>
                </c:pt>
                <c:pt idx="1">
                  <c:v>6267.5379213333354</c:v>
                </c:pt>
                <c:pt idx="2">
                  <c:v>1307.4000000000001</c:v>
                </c:pt>
                <c:pt idx="3">
                  <c:v>-888.4</c:v>
                </c:pt>
                <c:pt idx="4">
                  <c:v>-67.933333333333337</c:v>
                </c:pt>
              </c:numCache>
            </c:numRef>
          </c:val>
          <c:smooth val="0"/>
          <c:extLst>
            <c:ext xmlns:c16="http://schemas.microsoft.com/office/drawing/2014/chart" uri="{C3380CC4-5D6E-409C-BE32-E72D297353CC}">
              <c16:uniqueId val="{00000003-9AC8-4EC1-9FA9-2ABCB7656060}"/>
            </c:ext>
          </c:extLst>
        </c:ser>
        <c:ser>
          <c:idx val="4"/>
          <c:order val="4"/>
          <c:tx>
            <c:strRef>
              <c:f>'Nov 26 Published MOS estimates'!$C$26</c:f>
              <c:strCache>
                <c:ptCount val="1"/>
              </c:strCache>
            </c:strRef>
          </c:tx>
          <c:spPr>
            <a:ln w="28575">
              <a:noFill/>
            </a:ln>
          </c:spPr>
          <c:marker>
            <c:symbol val="dash"/>
            <c:size val="20"/>
            <c:spPr>
              <a:noFill/>
              <a:ln>
                <a:solidFill>
                  <a:srgbClr val="FF6600"/>
                </a:solidFill>
                <a:prstDash val="solid"/>
              </a:ln>
            </c:spPr>
          </c:marker>
          <c:cat>
            <c:strRef>
              <c:f>'Nov 26 Published MOS estimates'!$D$4:$H$4</c:f>
              <c:strCache>
                <c:ptCount val="5"/>
                <c:pt idx="0">
                  <c:v>Sydney MSP</c:v>
                </c:pt>
                <c:pt idx="1">
                  <c:v>Sydney EGP</c:v>
                </c:pt>
                <c:pt idx="2">
                  <c:v>Adelaide MAP</c:v>
                </c:pt>
                <c:pt idx="3">
                  <c:v>Adelaide SEAGas</c:v>
                </c:pt>
                <c:pt idx="4">
                  <c:v>Brisbane RBP</c:v>
                </c:pt>
              </c:strCache>
            </c:strRef>
          </c:cat>
          <c:val>
            <c:numRef>
              <c:f>'Nov 26 Published MOS estimates'!$D$26:$H$26</c:f>
              <c:numCache>
                <c:formatCode>General</c:formatCode>
                <c:ptCount val="5"/>
              </c:numCache>
            </c:numRef>
          </c:val>
          <c:smooth val="0"/>
          <c:extLst>
            <c:ext xmlns:c16="http://schemas.microsoft.com/office/drawing/2014/chart" uri="{C3380CC4-5D6E-409C-BE32-E72D297353CC}">
              <c16:uniqueId val="{00000004-9AC8-4EC1-9FA9-2ABCB7656060}"/>
            </c:ext>
          </c:extLst>
        </c:ser>
        <c:ser>
          <c:idx val="5"/>
          <c:order val="5"/>
          <c:tx>
            <c:strRef>
              <c:f>'Nov 26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'Nov 26 Published MOS estimates'!$D$4:$H$4</c:f>
              <c:strCache>
                <c:ptCount val="5"/>
                <c:pt idx="0">
                  <c:v>Sydney MSP</c:v>
                </c:pt>
                <c:pt idx="1">
                  <c:v>Sydney EGP</c:v>
                </c:pt>
                <c:pt idx="2">
                  <c:v>Adelaide MAP</c:v>
                </c:pt>
                <c:pt idx="3">
                  <c:v>Adelaide SEAGas</c:v>
                </c:pt>
                <c:pt idx="4">
                  <c:v>Brisbane RBP</c:v>
                </c:pt>
              </c:strCache>
            </c:strRef>
          </c:cat>
          <c:val>
            <c:numRef>
              <c:f>'Nov 26 Published MOS estimates'!$D$15:$H$15</c:f>
              <c:numCache>
                <c:formatCode>#,##0</c:formatCode>
                <c:ptCount val="5"/>
                <c:pt idx="0">
                  <c:v>17791</c:v>
                </c:pt>
                <c:pt idx="1">
                  <c:v>16061.739799999999</c:v>
                </c:pt>
                <c:pt idx="2">
                  <c:v>12729</c:v>
                </c:pt>
                <c:pt idx="3">
                  <c:v>524</c:v>
                </c:pt>
                <c:pt idx="4">
                  <c:v>6003</c:v>
                </c:pt>
              </c:numCache>
            </c:numRef>
          </c:val>
          <c:smooth val="0"/>
          <c:extLst>
            <c:ext xmlns:c16="http://schemas.microsoft.com/office/drawing/2014/chart" uri="{C3380CC4-5D6E-409C-BE32-E72D297353CC}">
              <c16:uniqueId val="{00000005-9AC8-4EC1-9FA9-2ABCB7656060}"/>
            </c:ext>
          </c:extLst>
        </c:ser>
        <c:ser>
          <c:idx val="10"/>
          <c:order val="6"/>
          <c:tx>
            <c:strRef>
              <c:f>'Nov 26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'Nov 26 Published MOS estimates'!$D$4:$H$4</c:f>
              <c:strCache>
                <c:ptCount val="5"/>
                <c:pt idx="0">
                  <c:v>Sydney MSP</c:v>
                </c:pt>
                <c:pt idx="1">
                  <c:v>Sydney EGP</c:v>
                </c:pt>
                <c:pt idx="2">
                  <c:v>Adelaide MAP</c:v>
                </c:pt>
                <c:pt idx="3">
                  <c:v>Adelaide SEAGas</c:v>
                </c:pt>
                <c:pt idx="4">
                  <c:v>Brisbane RBP</c:v>
                </c:pt>
              </c:strCache>
            </c:strRef>
          </c:cat>
          <c:val>
            <c:numRef>
              <c:f>'Nov 26 Published MOS estimates'!$D$16:$H$16</c:f>
              <c:numCache>
                <c:formatCode>#,##0</c:formatCode>
                <c:ptCount val="5"/>
                <c:pt idx="0">
                  <c:v>3893.3499999999876</c:v>
                </c:pt>
                <c:pt idx="1">
                  <c:v>11873.763155499999</c:v>
                </c:pt>
                <c:pt idx="2">
                  <c:v>6585.0499999999956</c:v>
                </c:pt>
                <c:pt idx="3">
                  <c:v>225.04999999999967</c:v>
                </c:pt>
                <c:pt idx="4">
                  <c:v>3064.5499999999975</c:v>
                </c:pt>
              </c:numCache>
            </c:numRef>
          </c:val>
          <c:smooth val="0"/>
          <c:extLst>
            <c:ext xmlns:c16="http://schemas.microsoft.com/office/drawing/2014/chart" uri="{C3380CC4-5D6E-409C-BE32-E72D297353CC}">
              <c16:uniqueId val="{00000006-9AC8-4EC1-9FA9-2ABCB7656060}"/>
            </c:ext>
          </c:extLst>
        </c:ser>
        <c:ser>
          <c:idx val="11"/>
          <c:order val="7"/>
          <c:tx>
            <c:strRef>
              <c:f>'Nov 26 Published MOS estimates'!$C$17</c:f>
              <c:strCache>
                <c:ptCount val="1"/>
                <c:pt idx="0">
                  <c:v>75%</c:v>
                </c:pt>
              </c:strCache>
            </c:strRef>
          </c:tx>
          <c:spPr>
            <a:ln w="28575">
              <a:noFill/>
            </a:ln>
          </c:spPr>
          <c:marker>
            <c:symbol val="none"/>
          </c:marker>
          <c:cat>
            <c:strRef>
              <c:f>'Nov 26 Published MOS estimates'!$D$4:$H$4</c:f>
              <c:strCache>
                <c:ptCount val="5"/>
                <c:pt idx="0">
                  <c:v>Sydney MSP</c:v>
                </c:pt>
                <c:pt idx="1">
                  <c:v>Sydney EGP</c:v>
                </c:pt>
                <c:pt idx="2">
                  <c:v>Adelaide MAP</c:v>
                </c:pt>
                <c:pt idx="3">
                  <c:v>Adelaide SEAGas</c:v>
                </c:pt>
                <c:pt idx="4">
                  <c:v>Brisbane RBP</c:v>
                </c:pt>
              </c:strCache>
            </c:strRef>
          </c:cat>
          <c:val>
            <c:numRef>
              <c:f>'Nov 26 Published MOS estimates'!$D$17:$H$17</c:f>
              <c:numCache>
                <c:formatCode>#,##0</c:formatCode>
                <c:ptCount val="5"/>
                <c:pt idx="0">
                  <c:v>-4340.25</c:v>
                </c:pt>
                <c:pt idx="1">
                  <c:v>9755.9805349999988</c:v>
                </c:pt>
                <c:pt idx="2">
                  <c:v>2691.75</c:v>
                </c:pt>
                <c:pt idx="3">
                  <c:v>72.5</c:v>
                </c:pt>
                <c:pt idx="4">
                  <c:v>797</c:v>
                </c:pt>
              </c:numCache>
            </c:numRef>
          </c:val>
          <c:smooth val="0"/>
          <c:extLst>
            <c:ext xmlns:c16="http://schemas.microsoft.com/office/drawing/2014/chart" uri="{C3380CC4-5D6E-409C-BE32-E72D297353CC}">
              <c16:uniqueId val="{00000007-9AC8-4EC1-9FA9-2ABCB765606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700720"/>
        <c:axId val="664699544"/>
      </c:lineChart>
      <c:catAx>
        <c:axId val="6647007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9544"/>
        <c:crosses val="autoZero"/>
        <c:auto val="1"/>
        <c:lblAlgn val="ctr"/>
        <c:lblOffset val="100"/>
        <c:tickLblSkip val="1"/>
        <c:tickMarkSkip val="1"/>
        <c:noMultiLvlLbl val="0"/>
      </c:catAx>
      <c:valAx>
        <c:axId val="664699544"/>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7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'Nov 26 Published MOS estimates'!$K$4</c:f>
              <c:strCache>
                <c:ptCount val="1"/>
                <c:pt idx="0">
                  <c:v>Sydney MSP</c:v>
                </c:pt>
              </c:strCache>
            </c:strRef>
          </c:tx>
          <c:spPr>
            <a:ln w="25400">
              <a:solidFill>
                <a:srgbClr val="00FFFF"/>
              </a:solidFill>
              <a:prstDash val="solid"/>
            </a:ln>
          </c:spPr>
          <c:marker>
            <c:symbol val="none"/>
          </c:marker>
          <c:val>
            <c:numRef>
              <c:f>'Nov 26 Published MOS estimates'!$K$5:$K$35</c:f>
              <c:numCache>
                <c:formatCode>#,##0</c:formatCode>
                <c:ptCount val="31"/>
                <c:pt idx="0">
                  <c:v>17791</c:v>
                </c:pt>
                <c:pt idx="1">
                  <c:v>5827</c:v>
                </c:pt>
                <c:pt idx="2">
                  <c:v>1530</c:v>
                </c:pt>
                <c:pt idx="3">
                  <c:v>0</c:v>
                </c:pt>
                <c:pt idx="4">
                  <c:v>-1435</c:v>
                </c:pt>
                <c:pt idx="5">
                  <c:v>-2215</c:v>
                </c:pt>
                <c:pt idx="6">
                  <c:v>-2989</c:v>
                </c:pt>
                <c:pt idx="7">
                  <c:v>-4252</c:v>
                </c:pt>
                <c:pt idx="8">
                  <c:v>-4605</c:v>
                </c:pt>
                <c:pt idx="9">
                  <c:v>-5260</c:v>
                </c:pt>
                <c:pt idx="10">
                  <c:v>-6274</c:v>
                </c:pt>
                <c:pt idx="11">
                  <c:v>-6964</c:v>
                </c:pt>
                <c:pt idx="12">
                  <c:v>-7373</c:v>
                </c:pt>
                <c:pt idx="13">
                  <c:v>-7840</c:v>
                </c:pt>
                <c:pt idx="14">
                  <c:v>-8080</c:v>
                </c:pt>
                <c:pt idx="15">
                  <c:v>-8843</c:v>
                </c:pt>
                <c:pt idx="16">
                  <c:v>-9834</c:v>
                </c:pt>
                <c:pt idx="17">
                  <c:v>-10129</c:v>
                </c:pt>
                <c:pt idx="18">
                  <c:v>-10643</c:v>
                </c:pt>
                <c:pt idx="19">
                  <c:v>-11014</c:v>
                </c:pt>
                <c:pt idx="20">
                  <c:v>-11585</c:v>
                </c:pt>
                <c:pt idx="21">
                  <c:v>-12296</c:v>
                </c:pt>
                <c:pt idx="22">
                  <c:v>-13142</c:v>
                </c:pt>
                <c:pt idx="23">
                  <c:v>-13797</c:v>
                </c:pt>
                <c:pt idx="24">
                  <c:v>-14654</c:v>
                </c:pt>
                <c:pt idx="25">
                  <c:v>-15322</c:v>
                </c:pt>
                <c:pt idx="26">
                  <c:v>-17064</c:v>
                </c:pt>
                <c:pt idx="27">
                  <c:v>-19849</c:v>
                </c:pt>
                <c:pt idx="28">
                  <c:v>-22536</c:v>
                </c:pt>
                <c:pt idx="29">
                  <c:v>-37915</c:v>
                </c:pt>
                <c:pt idx="30">
                  <c:v>#N/A</c:v>
                </c:pt>
              </c:numCache>
            </c:numRef>
          </c:val>
          <c:smooth val="1"/>
          <c:extLst>
            <c:ext xmlns:c16="http://schemas.microsoft.com/office/drawing/2014/chart" uri="{C3380CC4-5D6E-409C-BE32-E72D297353CC}">
              <c16:uniqueId val="{00000000-CDB6-4FC8-BF53-AE743684EB0D}"/>
            </c:ext>
          </c:extLst>
        </c:ser>
        <c:ser>
          <c:idx val="1"/>
          <c:order val="1"/>
          <c:tx>
            <c:strRef>
              <c:f>'Nov 26 Published MOS estimates'!$L$4</c:f>
              <c:strCache>
                <c:ptCount val="1"/>
                <c:pt idx="0">
                  <c:v>Sydney EGP</c:v>
                </c:pt>
              </c:strCache>
            </c:strRef>
          </c:tx>
          <c:spPr>
            <a:ln w="25400">
              <a:solidFill>
                <a:srgbClr val="0000FF"/>
              </a:solidFill>
              <a:prstDash val="solid"/>
            </a:ln>
          </c:spPr>
          <c:marker>
            <c:symbol val="none"/>
          </c:marker>
          <c:val>
            <c:numRef>
              <c:f>'Nov 26 Published MOS estimates'!$L$5:$L$35</c:f>
              <c:numCache>
                <c:formatCode>#,##0</c:formatCode>
                <c:ptCount val="31"/>
                <c:pt idx="0">
                  <c:v>16061.739799999999</c:v>
                </c:pt>
                <c:pt idx="1">
                  <c:v>12039.92683</c:v>
                </c:pt>
                <c:pt idx="2">
                  <c:v>11670.674220000001</c:v>
                </c:pt>
                <c:pt idx="3">
                  <c:v>11502.220880000001</c:v>
                </c:pt>
                <c:pt idx="4">
                  <c:v>10689.823</c:v>
                </c:pt>
                <c:pt idx="5">
                  <c:v>10372.27245</c:v>
                </c:pt>
                <c:pt idx="6">
                  <c:v>10119.429190000001</c:v>
                </c:pt>
                <c:pt idx="7">
                  <c:v>9848.6026999999995</c:v>
                </c:pt>
                <c:pt idx="8">
                  <c:v>9478.1140400000004</c:v>
                </c:pt>
                <c:pt idx="9">
                  <c:v>9170.4546900000005</c:v>
                </c:pt>
                <c:pt idx="10">
                  <c:v>8998.8632199999993</c:v>
                </c:pt>
                <c:pt idx="11">
                  <c:v>8643.7519599999996</c:v>
                </c:pt>
                <c:pt idx="12">
                  <c:v>8092.4349199999997</c:v>
                </c:pt>
                <c:pt idx="13">
                  <c:v>7903.0145499999999</c:v>
                </c:pt>
                <c:pt idx="14">
                  <c:v>7547.4372000000003</c:v>
                </c:pt>
                <c:pt idx="15">
                  <c:v>6657.7822399999995</c:v>
                </c:pt>
                <c:pt idx="16">
                  <c:v>6229.4569000000001</c:v>
                </c:pt>
                <c:pt idx="17">
                  <c:v>5930.3076700000001</c:v>
                </c:pt>
                <c:pt idx="18">
                  <c:v>4366.9621999999999</c:v>
                </c:pt>
                <c:pt idx="19">
                  <c:v>3689.1867200000002</c:v>
                </c:pt>
                <c:pt idx="20">
                  <c:v>3545.0350699999999</c:v>
                </c:pt>
                <c:pt idx="21">
                  <c:v>3234.1921299999999</c:v>
                </c:pt>
                <c:pt idx="22">
                  <c:v>3065.84557</c:v>
                </c:pt>
                <c:pt idx="23">
                  <c:v>2830.3305599999999</c:v>
                </c:pt>
                <c:pt idx="24">
                  <c:v>2711.4884200000001</c:v>
                </c:pt>
                <c:pt idx="25">
                  <c:v>2336.8847000000001</c:v>
                </c:pt>
                <c:pt idx="26">
                  <c:v>1976.7916399999999</c:v>
                </c:pt>
                <c:pt idx="27">
                  <c:v>1148.78448</c:v>
                </c:pt>
                <c:pt idx="28">
                  <c:v>-411.48941000000002</c:v>
                </c:pt>
                <c:pt idx="29">
                  <c:v>-11424.180899999999</c:v>
                </c:pt>
                <c:pt idx="30">
                  <c:v>#N/A</c:v>
                </c:pt>
              </c:numCache>
            </c:numRef>
          </c:val>
          <c:smooth val="1"/>
          <c:extLst>
            <c:ext xmlns:c16="http://schemas.microsoft.com/office/drawing/2014/chart" uri="{C3380CC4-5D6E-409C-BE32-E72D297353CC}">
              <c16:uniqueId val="{00000001-CDB6-4FC8-BF53-AE743684EB0D}"/>
            </c:ext>
          </c:extLst>
        </c:ser>
        <c:ser>
          <c:idx val="2"/>
          <c:order val="2"/>
          <c:tx>
            <c:strRef>
              <c:f>'Nov 26 Published MOS estimates'!$M$4</c:f>
              <c:strCache>
                <c:ptCount val="1"/>
                <c:pt idx="0">
                  <c:v>Adelaide MAP</c:v>
                </c:pt>
              </c:strCache>
            </c:strRef>
          </c:tx>
          <c:spPr>
            <a:ln w="25400">
              <a:solidFill>
                <a:srgbClr val="FFC322"/>
              </a:solidFill>
              <a:prstDash val="solid"/>
            </a:ln>
          </c:spPr>
          <c:marker>
            <c:symbol val="none"/>
          </c:marker>
          <c:val>
            <c:numRef>
              <c:f>'Nov 26 Published MOS estimates'!$M$5:$M$35</c:f>
              <c:numCache>
                <c:formatCode>#,##0</c:formatCode>
                <c:ptCount val="31"/>
                <c:pt idx="0">
                  <c:v>12729</c:v>
                </c:pt>
                <c:pt idx="1">
                  <c:v>7328</c:v>
                </c:pt>
                <c:pt idx="2">
                  <c:v>5677</c:v>
                </c:pt>
                <c:pt idx="3">
                  <c:v>5092</c:v>
                </c:pt>
                <c:pt idx="4">
                  <c:v>4531</c:v>
                </c:pt>
                <c:pt idx="5">
                  <c:v>3568</c:v>
                </c:pt>
                <c:pt idx="6">
                  <c:v>3233</c:v>
                </c:pt>
                <c:pt idx="7">
                  <c:v>2787</c:v>
                </c:pt>
                <c:pt idx="8">
                  <c:v>2406</c:v>
                </c:pt>
                <c:pt idx="9">
                  <c:v>2115</c:v>
                </c:pt>
                <c:pt idx="10">
                  <c:v>1864</c:v>
                </c:pt>
                <c:pt idx="11">
                  <c:v>1466</c:v>
                </c:pt>
                <c:pt idx="12">
                  <c:v>1291</c:v>
                </c:pt>
                <c:pt idx="13">
                  <c:v>1127</c:v>
                </c:pt>
                <c:pt idx="14">
                  <c:v>911</c:v>
                </c:pt>
                <c:pt idx="15">
                  <c:v>597</c:v>
                </c:pt>
                <c:pt idx="16">
                  <c:v>428</c:v>
                </c:pt>
                <c:pt idx="17">
                  <c:v>238</c:v>
                </c:pt>
                <c:pt idx="18">
                  <c:v>123</c:v>
                </c:pt>
                <c:pt idx="19">
                  <c:v>-99</c:v>
                </c:pt>
                <c:pt idx="20">
                  <c:v>-245</c:v>
                </c:pt>
                <c:pt idx="21">
                  <c:v>-575</c:v>
                </c:pt>
                <c:pt idx="22">
                  <c:v>-711</c:v>
                </c:pt>
                <c:pt idx="23">
                  <c:v>-950</c:v>
                </c:pt>
                <c:pt idx="24">
                  <c:v>-1093</c:v>
                </c:pt>
                <c:pt idx="25">
                  <c:v>-1383</c:v>
                </c:pt>
                <c:pt idx="26">
                  <c:v>-1682</c:v>
                </c:pt>
                <c:pt idx="27">
                  <c:v>-2117</c:v>
                </c:pt>
                <c:pt idx="28">
                  <c:v>-2506</c:v>
                </c:pt>
                <c:pt idx="29">
                  <c:v>-6928</c:v>
                </c:pt>
                <c:pt idx="30">
                  <c:v>#N/A</c:v>
                </c:pt>
              </c:numCache>
            </c:numRef>
          </c:val>
          <c:smooth val="1"/>
          <c:extLst>
            <c:ext xmlns:c16="http://schemas.microsoft.com/office/drawing/2014/chart" uri="{C3380CC4-5D6E-409C-BE32-E72D297353CC}">
              <c16:uniqueId val="{00000002-CDB6-4FC8-BF53-AE743684EB0D}"/>
            </c:ext>
          </c:extLst>
        </c:ser>
        <c:ser>
          <c:idx val="3"/>
          <c:order val="3"/>
          <c:tx>
            <c:strRef>
              <c:f>'Nov 26 Published MOS estimates'!$N$4</c:f>
              <c:strCache>
                <c:ptCount val="1"/>
                <c:pt idx="0">
                  <c:v>Adelaide SEAGas</c:v>
                </c:pt>
              </c:strCache>
            </c:strRef>
          </c:tx>
          <c:spPr>
            <a:ln w="25400">
              <a:solidFill>
                <a:srgbClr val="FF6600"/>
              </a:solidFill>
              <a:prstDash val="solid"/>
            </a:ln>
          </c:spPr>
          <c:marker>
            <c:symbol val="none"/>
          </c:marker>
          <c:val>
            <c:numRef>
              <c:f>'Nov 26 Published MOS estimates'!$N$5:$N$35</c:f>
              <c:numCache>
                <c:formatCode>#,##0</c:formatCode>
                <c:ptCount val="31"/>
                <c:pt idx="0">
                  <c:v>524</c:v>
                </c:pt>
                <c:pt idx="1">
                  <c:v>275</c:v>
                </c:pt>
                <c:pt idx="2">
                  <c:v>164</c:v>
                </c:pt>
                <c:pt idx="3">
                  <c:v>140</c:v>
                </c:pt>
                <c:pt idx="4">
                  <c:v>111</c:v>
                </c:pt>
                <c:pt idx="5">
                  <c:v>89</c:v>
                </c:pt>
                <c:pt idx="6">
                  <c:v>79</c:v>
                </c:pt>
                <c:pt idx="7">
                  <c:v>73</c:v>
                </c:pt>
                <c:pt idx="8">
                  <c:v>71</c:v>
                </c:pt>
                <c:pt idx="9">
                  <c:v>60</c:v>
                </c:pt>
                <c:pt idx="10">
                  <c:v>48</c:v>
                </c:pt>
                <c:pt idx="11">
                  <c:v>27</c:v>
                </c:pt>
                <c:pt idx="12">
                  <c:v>12</c:v>
                </c:pt>
                <c:pt idx="13">
                  <c:v>6</c:v>
                </c:pt>
                <c:pt idx="14">
                  <c:v>-5</c:v>
                </c:pt>
                <c:pt idx="15">
                  <c:v>-92</c:v>
                </c:pt>
                <c:pt idx="16">
                  <c:v>-201</c:v>
                </c:pt>
                <c:pt idx="17">
                  <c:v>-292</c:v>
                </c:pt>
                <c:pt idx="18">
                  <c:v>-396</c:v>
                </c:pt>
                <c:pt idx="19">
                  <c:v>-529</c:v>
                </c:pt>
                <c:pt idx="20">
                  <c:v>-794</c:v>
                </c:pt>
                <c:pt idx="21">
                  <c:v>-981</c:v>
                </c:pt>
                <c:pt idx="22">
                  <c:v>-1144</c:v>
                </c:pt>
                <c:pt idx="23">
                  <c:v>-1416</c:v>
                </c:pt>
                <c:pt idx="24">
                  <c:v>-1820</c:v>
                </c:pt>
                <c:pt idx="25">
                  <c:v>-2110</c:v>
                </c:pt>
                <c:pt idx="26">
                  <c:v>-2584</c:v>
                </c:pt>
                <c:pt idx="27">
                  <c:v>-3444</c:v>
                </c:pt>
                <c:pt idx="28">
                  <c:v>-4718</c:v>
                </c:pt>
                <c:pt idx="29">
                  <c:v>-7805</c:v>
                </c:pt>
                <c:pt idx="30">
                  <c:v>#N/A</c:v>
                </c:pt>
              </c:numCache>
            </c:numRef>
          </c:val>
          <c:smooth val="1"/>
          <c:extLst>
            <c:ext xmlns:c16="http://schemas.microsoft.com/office/drawing/2014/chart" uri="{C3380CC4-5D6E-409C-BE32-E72D297353CC}">
              <c16:uniqueId val="{00000003-CDB6-4FC8-BF53-AE743684EB0D}"/>
            </c:ext>
          </c:extLst>
        </c:ser>
        <c:ser>
          <c:idx val="4"/>
          <c:order val="4"/>
          <c:tx>
            <c:strRef>
              <c:f>'Nov 26 Published MOS estimates'!$O$4</c:f>
              <c:strCache>
                <c:ptCount val="1"/>
                <c:pt idx="0">
                  <c:v>Brisbane RBP</c:v>
                </c:pt>
              </c:strCache>
            </c:strRef>
          </c:tx>
          <c:marker>
            <c:symbol val="none"/>
          </c:marker>
          <c:val>
            <c:numRef>
              <c:f>'Nov 26 Published MOS estimates'!$O$5:$O$35</c:f>
              <c:numCache>
                <c:formatCode>#,##0</c:formatCode>
                <c:ptCount val="31"/>
                <c:pt idx="0">
                  <c:v>6003</c:v>
                </c:pt>
                <c:pt idx="1">
                  <c:v>3452</c:v>
                </c:pt>
                <c:pt idx="2">
                  <c:v>2591</c:v>
                </c:pt>
                <c:pt idx="3">
                  <c:v>2187</c:v>
                </c:pt>
                <c:pt idx="4">
                  <c:v>1814</c:v>
                </c:pt>
                <c:pt idx="5">
                  <c:v>1645</c:v>
                </c:pt>
                <c:pt idx="6">
                  <c:v>1089</c:v>
                </c:pt>
                <c:pt idx="7">
                  <c:v>815</c:v>
                </c:pt>
                <c:pt idx="8">
                  <c:v>743</c:v>
                </c:pt>
                <c:pt idx="9">
                  <c:v>644</c:v>
                </c:pt>
                <c:pt idx="10">
                  <c:v>584</c:v>
                </c:pt>
                <c:pt idx="11">
                  <c:v>442</c:v>
                </c:pt>
                <c:pt idx="12">
                  <c:v>396</c:v>
                </c:pt>
                <c:pt idx="13">
                  <c:v>314</c:v>
                </c:pt>
                <c:pt idx="14">
                  <c:v>156</c:v>
                </c:pt>
                <c:pt idx="15">
                  <c:v>82</c:v>
                </c:pt>
                <c:pt idx="16">
                  <c:v>-2</c:v>
                </c:pt>
                <c:pt idx="17">
                  <c:v>-256</c:v>
                </c:pt>
                <c:pt idx="18">
                  <c:v>-363</c:v>
                </c:pt>
                <c:pt idx="19">
                  <c:v>-428</c:v>
                </c:pt>
                <c:pt idx="20">
                  <c:v>-581</c:v>
                </c:pt>
                <c:pt idx="21">
                  <c:v>-743</c:v>
                </c:pt>
                <c:pt idx="22">
                  <c:v>-836</c:v>
                </c:pt>
                <c:pt idx="23">
                  <c:v>-961</c:v>
                </c:pt>
                <c:pt idx="24">
                  <c:v>-1050</c:v>
                </c:pt>
                <c:pt idx="25">
                  <c:v>-1254</c:v>
                </c:pt>
                <c:pt idx="26">
                  <c:v>-1406</c:v>
                </c:pt>
                <c:pt idx="27">
                  <c:v>-1551</c:v>
                </c:pt>
                <c:pt idx="28">
                  <c:v>-1959</c:v>
                </c:pt>
                <c:pt idx="29">
                  <c:v>-13605</c:v>
                </c:pt>
                <c:pt idx="30">
                  <c:v>#N/A</c:v>
                </c:pt>
              </c:numCache>
            </c:numRef>
          </c:val>
          <c:smooth val="0"/>
          <c:extLst>
            <c:ext xmlns:c16="http://schemas.microsoft.com/office/drawing/2014/chart" uri="{C3380CC4-5D6E-409C-BE32-E72D297353CC}">
              <c16:uniqueId val="{00000004-CDB6-4FC8-BF53-AE743684EB0D}"/>
            </c:ext>
          </c:extLst>
        </c:ser>
        <c:dLbls>
          <c:showLegendKey val="0"/>
          <c:showVal val="0"/>
          <c:showCatName val="0"/>
          <c:showSerName val="0"/>
          <c:showPercent val="0"/>
          <c:showBubbleSize val="0"/>
        </c:dLbls>
        <c:smooth val="0"/>
        <c:axId val="664702288"/>
        <c:axId val="221762496"/>
      </c:lineChart>
      <c:catAx>
        <c:axId val="66470228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1762496"/>
        <c:crosses val="autoZero"/>
        <c:auto val="1"/>
        <c:lblAlgn val="ctr"/>
        <c:lblOffset val="100"/>
        <c:tickLblSkip val="10"/>
        <c:tickMarkSkip val="5"/>
        <c:noMultiLvlLbl val="0"/>
      </c:catAx>
      <c:valAx>
        <c:axId val="22176249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228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[4]Period_3!$Y$3</c:f>
              <c:strCache>
                <c:ptCount val="1"/>
                <c:pt idx="0">
                  <c:v>0.25</c:v>
                </c:pt>
              </c:strCache>
            </c:strRef>
          </c:tx>
          <c:spPr>
            <a:ln w="28575">
              <a:noFill/>
            </a:ln>
          </c:spPr>
          <c:marker>
            <c:symbol val="none"/>
          </c:marker>
          <c:cat>
            <c:strRef>
              <c:f>[4]Period_3!$Z$2:$AD$2</c:f>
              <c:strCache>
                <c:ptCount val="5"/>
                <c:pt idx="0">
                  <c:v>Sydney MSP</c:v>
                </c:pt>
                <c:pt idx="1">
                  <c:v>Sydney EGP</c:v>
                </c:pt>
                <c:pt idx="2">
                  <c:v>Adelaide MAP</c:v>
                </c:pt>
                <c:pt idx="3">
                  <c:v>Adelaide SEAGas</c:v>
                </c:pt>
                <c:pt idx="4">
                  <c:v>Brisbane RBP</c:v>
                </c:pt>
              </c:strCache>
            </c:strRef>
          </c:cat>
          <c:val>
            <c:numRef>
              <c:f>[4]Period_3!$Z$3:$AD$3</c:f>
              <c:numCache>
                <c:formatCode>General</c:formatCode>
                <c:ptCount val="5"/>
                <c:pt idx="0">
                  <c:v>-15546.5</c:v>
                </c:pt>
                <c:pt idx="1">
                  <c:v>5765.3983850000004</c:v>
                </c:pt>
                <c:pt idx="2">
                  <c:v>-2779.5</c:v>
                </c:pt>
                <c:pt idx="3">
                  <c:v>-162</c:v>
                </c:pt>
                <c:pt idx="4">
                  <c:v>-1633</c:v>
                </c:pt>
              </c:numCache>
            </c:numRef>
          </c:val>
          <c:smooth val="0"/>
          <c:extLst>
            <c:ext xmlns:c16="http://schemas.microsoft.com/office/drawing/2014/chart" uri="{C3380CC4-5D6E-409C-BE32-E72D297353CC}">
              <c16:uniqueId val="{00000000-97D0-4D01-A94B-2601479294D7}"/>
            </c:ext>
          </c:extLst>
        </c:ser>
        <c:ser>
          <c:idx val="1"/>
          <c:order val="1"/>
          <c:tx>
            <c:strRef>
              <c:f>[4]Period_3!$Y$4</c:f>
              <c:strCache>
                <c:ptCount val="1"/>
                <c:pt idx="0">
                  <c:v>0.05</c:v>
                </c:pt>
              </c:strCache>
            </c:strRef>
          </c:tx>
          <c:spPr>
            <a:ln w="28575">
              <a:noFill/>
            </a:ln>
          </c:spPr>
          <c:marker>
            <c:symbol val="circle"/>
            <c:size val="5"/>
            <c:spPr>
              <a:solidFill>
                <a:srgbClr val="33CCCC"/>
              </a:solidFill>
              <a:ln>
                <a:solidFill>
                  <a:srgbClr val="0000FF"/>
                </a:solidFill>
                <a:prstDash val="solid"/>
              </a:ln>
            </c:spPr>
          </c:marker>
          <c:cat>
            <c:strRef>
              <c:f>[4]Period_3!$Z$2:$AD$2</c:f>
              <c:strCache>
                <c:ptCount val="5"/>
                <c:pt idx="0">
                  <c:v>Sydney MSP</c:v>
                </c:pt>
                <c:pt idx="1">
                  <c:v>Sydney EGP</c:v>
                </c:pt>
                <c:pt idx="2">
                  <c:v>Adelaide MAP</c:v>
                </c:pt>
                <c:pt idx="3">
                  <c:v>Adelaide SEAGas</c:v>
                </c:pt>
                <c:pt idx="4">
                  <c:v>Brisbane RBP</c:v>
                </c:pt>
              </c:strCache>
            </c:strRef>
          </c:cat>
          <c:val>
            <c:numRef>
              <c:f>[4]Period_3!$Z$4:$AD$4</c:f>
              <c:numCache>
                <c:formatCode>General</c:formatCode>
                <c:ptCount val="5"/>
                <c:pt idx="0">
                  <c:v>-20144</c:v>
                </c:pt>
                <c:pt idx="1">
                  <c:v>3720.3509949999998</c:v>
                </c:pt>
                <c:pt idx="2">
                  <c:v>-5256</c:v>
                </c:pt>
                <c:pt idx="3">
                  <c:v>-2241.5</c:v>
                </c:pt>
                <c:pt idx="4">
                  <c:v>-2904</c:v>
                </c:pt>
              </c:numCache>
            </c:numRef>
          </c:val>
          <c:smooth val="0"/>
          <c:extLst>
            <c:ext xmlns:c16="http://schemas.microsoft.com/office/drawing/2014/chart" uri="{C3380CC4-5D6E-409C-BE32-E72D297353CC}">
              <c16:uniqueId val="{00000001-97D0-4D01-A94B-2601479294D7}"/>
            </c:ext>
          </c:extLst>
        </c:ser>
        <c:ser>
          <c:idx val="2"/>
          <c:order val="2"/>
          <c:tx>
            <c:strRef>
              <c:f>[4]Period_3!$Y$5</c:f>
              <c:strCache>
                <c:ptCount val="1"/>
                <c:pt idx="0">
                  <c:v>Min</c:v>
                </c:pt>
              </c:strCache>
            </c:strRef>
          </c:tx>
          <c:spPr>
            <a:ln w="28575">
              <a:noFill/>
            </a:ln>
          </c:spPr>
          <c:marker>
            <c:symbol val="dash"/>
            <c:size val="5"/>
            <c:spPr>
              <a:solidFill>
                <a:srgbClr val="0000FF"/>
              </a:solidFill>
              <a:ln>
                <a:solidFill>
                  <a:srgbClr val="0000FF"/>
                </a:solidFill>
                <a:prstDash val="solid"/>
              </a:ln>
            </c:spPr>
          </c:marker>
          <c:cat>
            <c:strRef>
              <c:f>[4]Period_3!$Z$2:$AD$2</c:f>
              <c:strCache>
                <c:ptCount val="5"/>
                <c:pt idx="0">
                  <c:v>Sydney MSP</c:v>
                </c:pt>
                <c:pt idx="1">
                  <c:v>Sydney EGP</c:v>
                </c:pt>
                <c:pt idx="2">
                  <c:v>Adelaide MAP</c:v>
                </c:pt>
                <c:pt idx="3">
                  <c:v>Adelaide SEAGas</c:v>
                </c:pt>
                <c:pt idx="4">
                  <c:v>Brisbane RBP</c:v>
                </c:pt>
              </c:strCache>
            </c:strRef>
          </c:cat>
          <c:val>
            <c:numRef>
              <c:f>[4]Period_3!$Z$5:$AD$5</c:f>
              <c:numCache>
                <c:formatCode>General</c:formatCode>
                <c:ptCount val="5"/>
                <c:pt idx="0">
                  <c:v>-27602</c:v>
                </c:pt>
                <c:pt idx="1">
                  <c:v>-3613.8393099999998</c:v>
                </c:pt>
                <c:pt idx="2">
                  <c:v>-8895</c:v>
                </c:pt>
                <c:pt idx="3">
                  <c:v>-15239</c:v>
                </c:pt>
                <c:pt idx="4">
                  <c:v>-6703</c:v>
                </c:pt>
              </c:numCache>
            </c:numRef>
          </c:val>
          <c:smooth val="0"/>
          <c:extLst>
            <c:ext xmlns:c16="http://schemas.microsoft.com/office/drawing/2014/chart" uri="{C3380CC4-5D6E-409C-BE32-E72D297353CC}">
              <c16:uniqueId val="{00000002-97D0-4D01-A94B-2601479294D7}"/>
            </c:ext>
          </c:extLst>
        </c:ser>
        <c:ser>
          <c:idx val="3"/>
          <c:order val="3"/>
          <c:tx>
            <c:strRef>
              <c:f>[4]Period_3!$Y$6</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[4]Period_3!$Z$2:$AD$2</c:f>
              <c:strCache>
                <c:ptCount val="5"/>
                <c:pt idx="0">
                  <c:v>Sydney MSP</c:v>
                </c:pt>
                <c:pt idx="1">
                  <c:v>Sydney EGP</c:v>
                </c:pt>
                <c:pt idx="2">
                  <c:v>Adelaide MAP</c:v>
                </c:pt>
                <c:pt idx="3">
                  <c:v>Adelaide SEAGas</c:v>
                </c:pt>
                <c:pt idx="4">
                  <c:v>Brisbane RBP</c:v>
                </c:pt>
              </c:strCache>
            </c:strRef>
          </c:cat>
          <c:val>
            <c:numRef>
              <c:f>[4]Period_3!$Z$6:$AD$6</c:f>
              <c:numCache>
                <c:formatCode>General</c:formatCode>
                <c:ptCount val="5"/>
                <c:pt idx="0">
                  <c:v>-10624.322580645161</c:v>
                </c:pt>
                <c:pt idx="1">
                  <c:v>8866.2937751612935</c:v>
                </c:pt>
                <c:pt idx="2">
                  <c:v>-915.25806451612902</c:v>
                </c:pt>
                <c:pt idx="3">
                  <c:v>-709.93548387096769</c:v>
                </c:pt>
                <c:pt idx="4">
                  <c:v>-409.09677419354841</c:v>
                </c:pt>
              </c:numCache>
            </c:numRef>
          </c:val>
          <c:smooth val="0"/>
          <c:extLst>
            <c:ext xmlns:c16="http://schemas.microsoft.com/office/drawing/2014/chart" uri="{C3380CC4-5D6E-409C-BE32-E72D297353CC}">
              <c16:uniqueId val="{00000003-97D0-4D01-A94B-2601479294D7}"/>
            </c:ext>
          </c:extLst>
        </c:ser>
        <c:ser>
          <c:idx val="4"/>
          <c:order val="4"/>
          <c:tx>
            <c:strRef>
              <c:f>[4]Period_3!$Y$7</c:f>
              <c:strCache>
                <c:ptCount val="1"/>
                <c:pt idx="0">
                  <c:v>Median</c:v>
                </c:pt>
              </c:strCache>
            </c:strRef>
          </c:tx>
          <c:spPr>
            <a:ln w="28575">
              <a:noFill/>
            </a:ln>
          </c:spPr>
          <c:marker>
            <c:symbol val="dash"/>
            <c:size val="20"/>
            <c:spPr>
              <a:noFill/>
              <a:ln>
                <a:solidFill>
                  <a:srgbClr val="FF6600"/>
                </a:solidFill>
                <a:prstDash val="solid"/>
              </a:ln>
            </c:spPr>
          </c:marker>
          <c:cat>
            <c:strRef>
              <c:f>[4]Period_3!$Z$2:$AD$2</c:f>
              <c:strCache>
                <c:ptCount val="5"/>
                <c:pt idx="0">
                  <c:v>Sydney MSP</c:v>
                </c:pt>
                <c:pt idx="1">
                  <c:v>Sydney EGP</c:v>
                </c:pt>
                <c:pt idx="2">
                  <c:v>Adelaide MAP</c:v>
                </c:pt>
                <c:pt idx="3">
                  <c:v>Adelaide SEAGas</c:v>
                </c:pt>
                <c:pt idx="4">
                  <c:v>Brisbane RBP</c:v>
                </c:pt>
              </c:strCache>
            </c:strRef>
          </c:cat>
          <c:val>
            <c:numRef>
              <c:f>[4]Period_3!$Z$7:$AD$7</c:f>
              <c:numCache>
                <c:formatCode>General</c:formatCode>
                <c:ptCount val="5"/>
                <c:pt idx="0">
                  <c:v>-12749</c:v>
                </c:pt>
                <c:pt idx="1">
                  <c:v>9244.6020100000005</c:v>
                </c:pt>
                <c:pt idx="2">
                  <c:v>-1170</c:v>
                </c:pt>
                <c:pt idx="3">
                  <c:v>37</c:v>
                </c:pt>
                <c:pt idx="4">
                  <c:v>-618</c:v>
                </c:pt>
              </c:numCache>
            </c:numRef>
          </c:val>
          <c:smooth val="0"/>
          <c:extLst>
            <c:ext xmlns:c16="http://schemas.microsoft.com/office/drawing/2014/chart" uri="{C3380CC4-5D6E-409C-BE32-E72D297353CC}">
              <c16:uniqueId val="{00000004-97D0-4D01-A94B-2601479294D7}"/>
            </c:ext>
          </c:extLst>
        </c:ser>
        <c:ser>
          <c:idx val="5"/>
          <c:order val="5"/>
          <c:tx>
            <c:strRef>
              <c:f>[4]Period_3!$Y$8</c:f>
              <c:strCache>
                <c:ptCount val="1"/>
                <c:pt idx="0">
                  <c:v>Max</c:v>
                </c:pt>
              </c:strCache>
            </c:strRef>
          </c:tx>
          <c:spPr>
            <a:ln w="28575">
              <a:noFill/>
            </a:ln>
          </c:spPr>
          <c:marker>
            <c:symbol val="dash"/>
            <c:size val="5"/>
            <c:spPr>
              <a:solidFill>
                <a:srgbClr val="0000FF"/>
              </a:solidFill>
              <a:ln>
                <a:solidFill>
                  <a:srgbClr val="0000FF"/>
                </a:solidFill>
                <a:prstDash val="solid"/>
              </a:ln>
            </c:spPr>
          </c:marker>
          <c:cat>
            <c:strRef>
              <c:f>[4]Period_3!$Z$2:$AD$2</c:f>
              <c:strCache>
                <c:ptCount val="5"/>
                <c:pt idx="0">
                  <c:v>Sydney MSP</c:v>
                </c:pt>
                <c:pt idx="1">
                  <c:v>Sydney EGP</c:v>
                </c:pt>
                <c:pt idx="2">
                  <c:v>Adelaide MAP</c:v>
                </c:pt>
                <c:pt idx="3">
                  <c:v>Adelaide SEAGas</c:v>
                </c:pt>
                <c:pt idx="4">
                  <c:v>Brisbane RBP</c:v>
                </c:pt>
              </c:strCache>
            </c:strRef>
          </c:cat>
          <c:val>
            <c:numRef>
              <c:f>[4]Period_3!$Z$8:$AD$8</c:f>
              <c:numCache>
                <c:formatCode>General</c:formatCode>
                <c:ptCount val="5"/>
                <c:pt idx="0">
                  <c:v>11279</c:v>
                </c:pt>
                <c:pt idx="1">
                  <c:v>23035.022870000001</c:v>
                </c:pt>
                <c:pt idx="2">
                  <c:v>8534</c:v>
                </c:pt>
                <c:pt idx="3">
                  <c:v>385</c:v>
                </c:pt>
                <c:pt idx="4">
                  <c:v>7437</c:v>
                </c:pt>
              </c:numCache>
            </c:numRef>
          </c:val>
          <c:smooth val="0"/>
          <c:extLst>
            <c:ext xmlns:c16="http://schemas.microsoft.com/office/drawing/2014/chart" uri="{C3380CC4-5D6E-409C-BE32-E72D297353CC}">
              <c16:uniqueId val="{00000005-97D0-4D01-A94B-2601479294D7}"/>
            </c:ext>
          </c:extLst>
        </c:ser>
        <c:ser>
          <c:idx val="10"/>
          <c:order val="6"/>
          <c:tx>
            <c:strRef>
              <c:f>[4]Period_3!$Y$9</c:f>
              <c:strCache>
                <c:ptCount val="1"/>
                <c:pt idx="0">
                  <c:v>0.95</c:v>
                </c:pt>
              </c:strCache>
            </c:strRef>
          </c:tx>
          <c:spPr>
            <a:ln w="28575">
              <a:noFill/>
            </a:ln>
          </c:spPr>
          <c:marker>
            <c:symbol val="circle"/>
            <c:size val="5"/>
            <c:spPr>
              <a:solidFill>
                <a:srgbClr val="00FFFF"/>
              </a:solidFill>
              <a:ln>
                <a:solidFill>
                  <a:srgbClr val="0000FF"/>
                </a:solidFill>
                <a:prstDash val="solid"/>
              </a:ln>
            </c:spPr>
          </c:marker>
          <c:cat>
            <c:strRef>
              <c:f>[4]Period_3!$Z$2:$AD$2</c:f>
              <c:strCache>
                <c:ptCount val="5"/>
                <c:pt idx="0">
                  <c:v>Sydney MSP</c:v>
                </c:pt>
                <c:pt idx="1">
                  <c:v>Sydney EGP</c:v>
                </c:pt>
                <c:pt idx="2">
                  <c:v>Adelaide MAP</c:v>
                </c:pt>
                <c:pt idx="3">
                  <c:v>Adelaide SEAGas</c:v>
                </c:pt>
                <c:pt idx="4">
                  <c:v>Brisbane RBP</c:v>
                </c:pt>
              </c:strCache>
            </c:strRef>
          </c:cat>
          <c:val>
            <c:numRef>
              <c:f>[4]Period_3!$Z$9:$AD$9</c:f>
              <c:numCache>
                <c:formatCode>General</c:formatCode>
                <c:ptCount val="5"/>
                <c:pt idx="0">
                  <c:v>4028.5</c:v>
                </c:pt>
                <c:pt idx="1">
                  <c:v>14719.37429</c:v>
                </c:pt>
                <c:pt idx="2">
                  <c:v>3972.5</c:v>
                </c:pt>
                <c:pt idx="3">
                  <c:v>171.5</c:v>
                </c:pt>
                <c:pt idx="4">
                  <c:v>3457.5</c:v>
                </c:pt>
              </c:numCache>
            </c:numRef>
          </c:val>
          <c:smooth val="0"/>
          <c:extLst>
            <c:ext xmlns:c16="http://schemas.microsoft.com/office/drawing/2014/chart" uri="{C3380CC4-5D6E-409C-BE32-E72D297353CC}">
              <c16:uniqueId val="{00000006-97D0-4D01-A94B-2601479294D7}"/>
            </c:ext>
          </c:extLst>
        </c:ser>
        <c:ser>
          <c:idx val="11"/>
          <c:order val="7"/>
          <c:tx>
            <c:strRef>
              <c:f>[4]Period_3!$Y$10</c:f>
              <c:strCache>
                <c:ptCount val="1"/>
                <c:pt idx="0">
                  <c:v>0.75</c:v>
                </c:pt>
              </c:strCache>
            </c:strRef>
          </c:tx>
          <c:spPr>
            <a:ln w="28575">
              <a:noFill/>
            </a:ln>
          </c:spPr>
          <c:marker>
            <c:symbol val="none"/>
          </c:marker>
          <c:cat>
            <c:strRef>
              <c:f>[4]Period_3!$Z$2:$AD$2</c:f>
              <c:strCache>
                <c:ptCount val="5"/>
                <c:pt idx="0">
                  <c:v>Sydney MSP</c:v>
                </c:pt>
                <c:pt idx="1">
                  <c:v>Sydney EGP</c:v>
                </c:pt>
                <c:pt idx="2">
                  <c:v>Adelaide MAP</c:v>
                </c:pt>
                <c:pt idx="3">
                  <c:v>Adelaide SEAGas</c:v>
                </c:pt>
                <c:pt idx="4">
                  <c:v>Brisbane RBP</c:v>
                </c:pt>
              </c:strCache>
            </c:strRef>
          </c:cat>
          <c:val>
            <c:numRef>
              <c:f>[4]Period_3!$Z$10:$AD$10</c:f>
              <c:numCache>
                <c:formatCode>General</c:formatCode>
                <c:ptCount val="5"/>
                <c:pt idx="0">
                  <c:v>-6178</c:v>
                </c:pt>
                <c:pt idx="1">
                  <c:v>11392.356879999999</c:v>
                </c:pt>
                <c:pt idx="2">
                  <c:v>700</c:v>
                </c:pt>
                <c:pt idx="3">
                  <c:v>81.5</c:v>
                </c:pt>
                <c:pt idx="4">
                  <c:v>552.5</c:v>
                </c:pt>
              </c:numCache>
            </c:numRef>
          </c:val>
          <c:smooth val="0"/>
          <c:extLst>
            <c:ext xmlns:c16="http://schemas.microsoft.com/office/drawing/2014/chart" uri="{C3380CC4-5D6E-409C-BE32-E72D297353CC}">
              <c16:uniqueId val="{00000007-97D0-4D01-A94B-2601479294D7}"/>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520778360"/>
        <c:axId val="520779928"/>
      </c:lineChart>
      <c:catAx>
        <c:axId val="5207783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0779928"/>
        <c:crosses val="autoZero"/>
        <c:auto val="1"/>
        <c:lblAlgn val="ctr"/>
        <c:lblOffset val="100"/>
        <c:tickLblSkip val="1"/>
        <c:tickMarkSkip val="1"/>
        <c:noMultiLvlLbl val="0"/>
      </c:catAx>
      <c:valAx>
        <c:axId val="52077992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077836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187518732908774"/>
          <c:y val="5.915501094164137E-2"/>
          <c:w val="0.80803659497571123"/>
          <c:h val="0.84507158488059098"/>
        </c:manualLayout>
      </c:layout>
      <c:lineChart>
        <c:grouping val="standard"/>
        <c:varyColors val="0"/>
        <c:ser>
          <c:idx val="1"/>
          <c:order val="0"/>
          <c:tx>
            <c:strRef>
              <c:f>'[4]P3 Graphs &amp; Statistics'!$K$4</c:f>
              <c:strCache>
                <c:ptCount val="1"/>
                <c:pt idx="0">
                  <c:v>Sydney MSP</c:v>
                </c:pt>
              </c:strCache>
            </c:strRef>
          </c:tx>
          <c:spPr>
            <a:ln w="25400">
              <a:solidFill>
                <a:srgbClr val="0000FF"/>
              </a:solidFill>
              <a:prstDash val="solid"/>
            </a:ln>
          </c:spPr>
          <c:marker>
            <c:symbol val="none"/>
          </c:marker>
          <c:val>
            <c:numRef>
              <c:f>'[4]P3 Graphs &amp; Statistics'!$K$5:$K$35</c:f>
              <c:numCache>
                <c:formatCode>General</c:formatCode>
                <c:ptCount val="31"/>
                <c:pt idx="0">
                  <c:v>11279</c:v>
                </c:pt>
                <c:pt idx="1">
                  <c:v>5765</c:v>
                </c:pt>
                <c:pt idx="2">
                  <c:v>2292</c:v>
                </c:pt>
                <c:pt idx="3">
                  <c:v>-855</c:v>
                </c:pt>
                <c:pt idx="4">
                  <c:v>-1140</c:v>
                </c:pt>
                <c:pt idx="5">
                  <c:v>-2226</c:v>
                </c:pt>
                <c:pt idx="6">
                  <c:v>-5027</c:v>
                </c:pt>
                <c:pt idx="7">
                  <c:v>-5547</c:v>
                </c:pt>
                <c:pt idx="8">
                  <c:v>-6809</c:v>
                </c:pt>
                <c:pt idx="9">
                  <c:v>-7576</c:v>
                </c:pt>
                <c:pt idx="10">
                  <c:v>-8286</c:v>
                </c:pt>
                <c:pt idx="11">
                  <c:v>-9427</c:v>
                </c:pt>
                <c:pt idx="12">
                  <c:v>-10446</c:v>
                </c:pt>
                <c:pt idx="13">
                  <c:v>-11703</c:v>
                </c:pt>
                <c:pt idx="14">
                  <c:v>-12143</c:v>
                </c:pt>
                <c:pt idx="15">
                  <c:v>-12749</c:v>
                </c:pt>
                <c:pt idx="16">
                  <c:v>-13377</c:v>
                </c:pt>
                <c:pt idx="17">
                  <c:v>-13667</c:v>
                </c:pt>
                <c:pt idx="18">
                  <c:v>-13875</c:v>
                </c:pt>
                <c:pt idx="19">
                  <c:v>-14208</c:v>
                </c:pt>
                <c:pt idx="20">
                  <c:v>-14554</c:v>
                </c:pt>
                <c:pt idx="21">
                  <c:v>-14973</c:v>
                </c:pt>
                <c:pt idx="22">
                  <c:v>-15304</c:v>
                </c:pt>
                <c:pt idx="23">
                  <c:v>-15789</c:v>
                </c:pt>
                <c:pt idx="24">
                  <c:v>-16894</c:v>
                </c:pt>
                <c:pt idx="25">
                  <c:v>-17140</c:v>
                </c:pt>
                <c:pt idx="26">
                  <c:v>-18056</c:v>
                </c:pt>
                <c:pt idx="27">
                  <c:v>-19029</c:v>
                </c:pt>
                <c:pt idx="28">
                  <c:v>-19637</c:v>
                </c:pt>
                <c:pt idx="29">
                  <c:v>-20651</c:v>
                </c:pt>
                <c:pt idx="30">
                  <c:v>-27602</c:v>
                </c:pt>
              </c:numCache>
            </c:numRef>
          </c:val>
          <c:smooth val="1"/>
          <c:extLst>
            <c:ext xmlns:c16="http://schemas.microsoft.com/office/drawing/2014/chart" uri="{C3380CC4-5D6E-409C-BE32-E72D297353CC}">
              <c16:uniqueId val="{00000000-0AB2-4E91-8FC0-7325DFD57C90}"/>
            </c:ext>
          </c:extLst>
        </c:ser>
        <c:ser>
          <c:idx val="2"/>
          <c:order val="1"/>
          <c:tx>
            <c:strRef>
              <c:f>'[4]P3 Graphs &amp; Statistics'!$L$4</c:f>
              <c:strCache>
                <c:ptCount val="1"/>
                <c:pt idx="0">
                  <c:v>Sydney EGP</c:v>
                </c:pt>
              </c:strCache>
            </c:strRef>
          </c:tx>
          <c:spPr>
            <a:ln w="25400">
              <a:solidFill>
                <a:srgbClr val="FFC322"/>
              </a:solidFill>
              <a:prstDash val="solid"/>
            </a:ln>
          </c:spPr>
          <c:marker>
            <c:symbol val="none"/>
          </c:marker>
          <c:val>
            <c:numRef>
              <c:f>'[4]P3 Graphs &amp; Statistics'!$L$5:$L$35</c:f>
              <c:numCache>
                <c:formatCode>General</c:formatCode>
                <c:ptCount val="31"/>
                <c:pt idx="0">
                  <c:v>23035.022870000001</c:v>
                </c:pt>
                <c:pt idx="1">
                  <c:v>15358.95672</c:v>
                </c:pt>
                <c:pt idx="2">
                  <c:v>14079.791859999999</c:v>
                </c:pt>
                <c:pt idx="3">
                  <c:v>13149.673849999999</c:v>
                </c:pt>
                <c:pt idx="4">
                  <c:v>12762.17477</c:v>
                </c:pt>
                <c:pt idx="5">
                  <c:v>12486.95587</c:v>
                </c:pt>
                <c:pt idx="6">
                  <c:v>12031.321679999999</c:v>
                </c:pt>
                <c:pt idx="7">
                  <c:v>11757.92403</c:v>
                </c:pt>
                <c:pt idx="8">
                  <c:v>11026.78973</c:v>
                </c:pt>
                <c:pt idx="9">
                  <c:v>10668.20501</c:v>
                </c:pt>
                <c:pt idx="10">
                  <c:v>10351.74523</c:v>
                </c:pt>
                <c:pt idx="11">
                  <c:v>10239.429190000001</c:v>
                </c:pt>
                <c:pt idx="12">
                  <c:v>9972.7849900000001</c:v>
                </c:pt>
                <c:pt idx="13">
                  <c:v>9636.2577700000002</c:v>
                </c:pt>
                <c:pt idx="14">
                  <c:v>9467.8181999999997</c:v>
                </c:pt>
                <c:pt idx="15">
                  <c:v>9244.6020100000005</c:v>
                </c:pt>
                <c:pt idx="16">
                  <c:v>8948.2735599999996</c:v>
                </c:pt>
                <c:pt idx="17">
                  <c:v>8702.9244699999999</c:v>
                </c:pt>
                <c:pt idx="18">
                  <c:v>8095.5220900000004</c:v>
                </c:pt>
                <c:pt idx="19">
                  <c:v>6863.5353599999999</c:v>
                </c:pt>
                <c:pt idx="20">
                  <c:v>6394.9502599999996</c:v>
                </c:pt>
                <c:pt idx="21">
                  <c:v>6101.69</c:v>
                </c:pt>
                <c:pt idx="22">
                  <c:v>5861.6628899999996</c:v>
                </c:pt>
                <c:pt idx="23">
                  <c:v>5669.1338800000003</c:v>
                </c:pt>
                <c:pt idx="24">
                  <c:v>5311.1750099999999</c:v>
                </c:pt>
                <c:pt idx="25">
                  <c:v>4958.4263700000001</c:v>
                </c:pt>
                <c:pt idx="26">
                  <c:v>4541.2269900000001</c:v>
                </c:pt>
                <c:pt idx="27">
                  <c:v>4310.2696900000001</c:v>
                </c:pt>
                <c:pt idx="28">
                  <c:v>4122.5619299999998</c:v>
                </c:pt>
                <c:pt idx="29">
                  <c:v>3318.1400600000002</c:v>
                </c:pt>
                <c:pt idx="30">
                  <c:v>-3613.8393099999998</c:v>
                </c:pt>
              </c:numCache>
            </c:numRef>
          </c:val>
          <c:smooth val="1"/>
          <c:extLst>
            <c:ext xmlns:c16="http://schemas.microsoft.com/office/drawing/2014/chart" uri="{C3380CC4-5D6E-409C-BE32-E72D297353CC}">
              <c16:uniqueId val="{00000001-0AB2-4E91-8FC0-7325DFD57C90}"/>
            </c:ext>
          </c:extLst>
        </c:ser>
        <c:ser>
          <c:idx val="3"/>
          <c:order val="2"/>
          <c:tx>
            <c:strRef>
              <c:f>'[4]P3 Graphs &amp; Statistics'!$M$4</c:f>
              <c:strCache>
                <c:ptCount val="1"/>
                <c:pt idx="0">
                  <c:v>Adelaide MAP</c:v>
                </c:pt>
              </c:strCache>
            </c:strRef>
          </c:tx>
          <c:spPr>
            <a:ln w="25400">
              <a:solidFill>
                <a:srgbClr val="FF6600"/>
              </a:solidFill>
              <a:prstDash val="solid"/>
            </a:ln>
          </c:spPr>
          <c:marker>
            <c:symbol val="none"/>
          </c:marker>
          <c:val>
            <c:numRef>
              <c:f>'[4]P3 Graphs &amp; Statistics'!$M$5:$M$35</c:f>
              <c:numCache>
                <c:formatCode>General</c:formatCode>
                <c:ptCount val="31"/>
                <c:pt idx="0">
                  <c:v>8534</c:v>
                </c:pt>
                <c:pt idx="1">
                  <c:v>4576</c:v>
                </c:pt>
                <c:pt idx="2">
                  <c:v>3369</c:v>
                </c:pt>
                <c:pt idx="3">
                  <c:v>3074</c:v>
                </c:pt>
                <c:pt idx="4">
                  <c:v>2237</c:v>
                </c:pt>
                <c:pt idx="5">
                  <c:v>1843</c:v>
                </c:pt>
                <c:pt idx="6">
                  <c:v>1368</c:v>
                </c:pt>
                <c:pt idx="7">
                  <c:v>841</c:v>
                </c:pt>
                <c:pt idx="8">
                  <c:v>559</c:v>
                </c:pt>
                <c:pt idx="9">
                  <c:v>271</c:v>
                </c:pt>
                <c:pt idx="10">
                  <c:v>32</c:v>
                </c:pt>
                <c:pt idx="11">
                  <c:v>-224</c:v>
                </c:pt>
                <c:pt idx="12">
                  <c:v>-478</c:v>
                </c:pt>
                <c:pt idx="13">
                  <c:v>-596</c:v>
                </c:pt>
                <c:pt idx="14">
                  <c:v>-966</c:v>
                </c:pt>
                <c:pt idx="15">
                  <c:v>-1170</c:v>
                </c:pt>
                <c:pt idx="16">
                  <c:v>-1438</c:v>
                </c:pt>
                <c:pt idx="17">
                  <c:v>-1554</c:v>
                </c:pt>
                <c:pt idx="18">
                  <c:v>-1875</c:v>
                </c:pt>
                <c:pt idx="19">
                  <c:v>-1936</c:v>
                </c:pt>
                <c:pt idx="20">
                  <c:v>-2181</c:v>
                </c:pt>
                <c:pt idx="21">
                  <c:v>-2435</c:v>
                </c:pt>
                <c:pt idx="22">
                  <c:v>-2699</c:v>
                </c:pt>
                <c:pt idx="23">
                  <c:v>-2860</c:v>
                </c:pt>
                <c:pt idx="24">
                  <c:v>-3032</c:v>
                </c:pt>
                <c:pt idx="25">
                  <c:v>-3470</c:v>
                </c:pt>
                <c:pt idx="26">
                  <c:v>-4208</c:v>
                </c:pt>
                <c:pt idx="27">
                  <c:v>-4548</c:v>
                </c:pt>
                <c:pt idx="28">
                  <c:v>-4926</c:v>
                </c:pt>
                <c:pt idx="29">
                  <c:v>-5586</c:v>
                </c:pt>
                <c:pt idx="30">
                  <c:v>-8895</c:v>
                </c:pt>
              </c:numCache>
            </c:numRef>
          </c:val>
          <c:smooth val="1"/>
          <c:extLst>
            <c:ext xmlns:c16="http://schemas.microsoft.com/office/drawing/2014/chart" uri="{C3380CC4-5D6E-409C-BE32-E72D297353CC}">
              <c16:uniqueId val="{00000002-0AB2-4E91-8FC0-7325DFD57C90}"/>
            </c:ext>
          </c:extLst>
        </c:ser>
        <c:ser>
          <c:idx val="4"/>
          <c:order val="3"/>
          <c:tx>
            <c:strRef>
              <c:f>'[4]P3 Graphs &amp; Statistics'!$N$4</c:f>
              <c:strCache>
                <c:ptCount val="1"/>
                <c:pt idx="0">
                  <c:v>Adelaide SEAGas</c:v>
                </c:pt>
              </c:strCache>
            </c:strRef>
          </c:tx>
          <c:marker>
            <c:symbol val="none"/>
          </c:marker>
          <c:val>
            <c:numRef>
              <c:f>'[4]P3 Graphs &amp; Statistics'!$N$5:$N$35</c:f>
              <c:numCache>
                <c:formatCode>General</c:formatCode>
                <c:ptCount val="31"/>
                <c:pt idx="0">
                  <c:v>385</c:v>
                </c:pt>
                <c:pt idx="1">
                  <c:v>185</c:v>
                </c:pt>
                <c:pt idx="2">
                  <c:v>158</c:v>
                </c:pt>
                <c:pt idx="3">
                  <c:v>133</c:v>
                </c:pt>
                <c:pt idx="4">
                  <c:v>110</c:v>
                </c:pt>
                <c:pt idx="5">
                  <c:v>101</c:v>
                </c:pt>
                <c:pt idx="6">
                  <c:v>92</c:v>
                </c:pt>
                <c:pt idx="7">
                  <c:v>84</c:v>
                </c:pt>
                <c:pt idx="8">
                  <c:v>79</c:v>
                </c:pt>
                <c:pt idx="9">
                  <c:v>70</c:v>
                </c:pt>
                <c:pt idx="10">
                  <c:v>66</c:v>
                </c:pt>
                <c:pt idx="11">
                  <c:v>60</c:v>
                </c:pt>
                <c:pt idx="12">
                  <c:v>57</c:v>
                </c:pt>
                <c:pt idx="13">
                  <c:v>57</c:v>
                </c:pt>
                <c:pt idx="14">
                  <c:v>52</c:v>
                </c:pt>
                <c:pt idx="15">
                  <c:v>37</c:v>
                </c:pt>
                <c:pt idx="16">
                  <c:v>19</c:v>
                </c:pt>
                <c:pt idx="17">
                  <c:v>9</c:v>
                </c:pt>
                <c:pt idx="18">
                  <c:v>6</c:v>
                </c:pt>
                <c:pt idx="19">
                  <c:v>0</c:v>
                </c:pt>
                <c:pt idx="20">
                  <c:v>-6</c:v>
                </c:pt>
                <c:pt idx="21">
                  <c:v>-44</c:v>
                </c:pt>
                <c:pt idx="22">
                  <c:v>-113</c:v>
                </c:pt>
                <c:pt idx="23">
                  <c:v>-211</c:v>
                </c:pt>
                <c:pt idx="24">
                  <c:v>-309</c:v>
                </c:pt>
                <c:pt idx="25">
                  <c:v>-853</c:v>
                </c:pt>
                <c:pt idx="26">
                  <c:v>-1062</c:v>
                </c:pt>
                <c:pt idx="27">
                  <c:v>-1448</c:v>
                </c:pt>
                <c:pt idx="28">
                  <c:v>-1936</c:v>
                </c:pt>
                <c:pt idx="29">
                  <c:v>-2547</c:v>
                </c:pt>
                <c:pt idx="30">
                  <c:v>-15239</c:v>
                </c:pt>
              </c:numCache>
            </c:numRef>
          </c:val>
          <c:smooth val="0"/>
          <c:extLst>
            <c:ext xmlns:c16="http://schemas.microsoft.com/office/drawing/2014/chart" uri="{C3380CC4-5D6E-409C-BE32-E72D297353CC}">
              <c16:uniqueId val="{00000003-0AB2-4E91-8FC0-7325DFD57C90}"/>
            </c:ext>
          </c:extLst>
        </c:ser>
        <c:ser>
          <c:idx val="5"/>
          <c:order val="4"/>
          <c:tx>
            <c:strRef>
              <c:f>'[4]P3 Graphs &amp; Statistics'!$O$4</c:f>
              <c:strCache>
                <c:ptCount val="1"/>
                <c:pt idx="0">
                  <c:v>Brisbane RBP</c:v>
                </c:pt>
              </c:strCache>
            </c:strRef>
          </c:tx>
          <c:marker>
            <c:symbol val="none"/>
          </c:marker>
          <c:val>
            <c:numRef>
              <c:f>'[4]P3 Graphs &amp; Statistics'!$O$5:$O$35</c:f>
              <c:numCache>
                <c:formatCode>General</c:formatCode>
                <c:ptCount val="31"/>
                <c:pt idx="0">
                  <c:v>7437</c:v>
                </c:pt>
                <c:pt idx="1">
                  <c:v>3936</c:v>
                </c:pt>
                <c:pt idx="2">
                  <c:v>2979</c:v>
                </c:pt>
                <c:pt idx="3">
                  <c:v>1442</c:v>
                </c:pt>
                <c:pt idx="4">
                  <c:v>1155</c:v>
                </c:pt>
                <c:pt idx="5">
                  <c:v>883</c:v>
                </c:pt>
                <c:pt idx="6">
                  <c:v>735</c:v>
                </c:pt>
                <c:pt idx="7">
                  <c:v>638</c:v>
                </c:pt>
                <c:pt idx="8">
                  <c:v>467</c:v>
                </c:pt>
                <c:pt idx="9">
                  <c:v>281</c:v>
                </c:pt>
                <c:pt idx="10">
                  <c:v>156</c:v>
                </c:pt>
                <c:pt idx="11">
                  <c:v>76</c:v>
                </c:pt>
                <c:pt idx="12">
                  <c:v>-191</c:v>
                </c:pt>
                <c:pt idx="13">
                  <c:v>-346</c:v>
                </c:pt>
                <c:pt idx="14">
                  <c:v>-470</c:v>
                </c:pt>
                <c:pt idx="15">
                  <c:v>-618</c:v>
                </c:pt>
                <c:pt idx="16">
                  <c:v>-790</c:v>
                </c:pt>
                <c:pt idx="17">
                  <c:v>-1034</c:v>
                </c:pt>
                <c:pt idx="18">
                  <c:v>-1150</c:v>
                </c:pt>
                <c:pt idx="19">
                  <c:v>-1275</c:v>
                </c:pt>
                <c:pt idx="20">
                  <c:v>-1441</c:v>
                </c:pt>
                <c:pt idx="21">
                  <c:v>-1514</c:v>
                </c:pt>
                <c:pt idx="22">
                  <c:v>-1594</c:v>
                </c:pt>
                <c:pt idx="23">
                  <c:v>-1672</c:v>
                </c:pt>
                <c:pt idx="24">
                  <c:v>-1734</c:v>
                </c:pt>
                <c:pt idx="25">
                  <c:v>-1866</c:v>
                </c:pt>
                <c:pt idx="26">
                  <c:v>-2172</c:v>
                </c:pt>
                <c:pt idx="27">
                  <c:v>-2489</c:v>
                </c:pt>
                <c:pt idx="28">
                  <c:v>-2749</c:v>
                </c:pt>
                <c:pt idx="29">
                  <c:v>-3059</c:v>
                </c:pt>
                <c:pt idx="30">
                  <c:v>-6703</c:v>
                </c:pt>
              </c:numCache>
            </c:numRef>
          </c:val>
          <c:smooth val="0"/>
          <c:extLst>
            <c:ext xmlns:c16="http://schemas.microsoft.com/office/drawing/2014/chart" uri="{C3380CC4-5D6E-409C-BE32-E72D297353CC}">
              <c16:uniqueId val="{00000004-0AB2-4E91-8FC0-7325DFD57C90}"/>
            </c:ext>
          </c:extLst>
        </c:ser>
        <c:dLbls>
          <c:showLegendKey val="0"/>
          <c:showVal val="0"/>
          <c:showCatName val="0"/>
          <c:showSerName val="0"/>
          <c:showPercent val="0"/>
          <c:showBubbleSize val="0"/>
        </c:dLbls>
        <c:smooth val="0"/>
        <c:axId val="520781888"/>
        <c:axId val="520783456"/>
      </c:lineChart>
      <c:catAx>
        <c:axId val="520781888"/>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en-US"/>
                  <a:t>Day in MOS Period</a:t>
                </a:r>
              </a:p>
            </c:rich>
          </c:tx>
          <c:layout>
            <c:manualLayout>
              <c:xMode val="edge"/>
              <c:yMode val="edge"/>
              <c:x val="0.46205404011998497"/>
              <c:y val="0.9295786477394550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0783456"/>
        <c:crosses val="autoZero"/>
        <c:auto val="1"/>
        <c:lblAlgn val="ctr"/>
        <c:lblOffset val="100"/>
        <c:tickLblSkip val="10"/>
        <c:tickMarkSkip val="5"/>
        <c:noMultiLvlLbl val="0"/>
      </c:catAx>
      <c:valAx>
        <c:axId val="520783456"/>
        <c:scaling>
          <c:orientation val="minMax"/>
        </c:scaling>
        <c:delete val="0"/>
        <c:axPos val="l"/>
        <c:majorGridlines>
          <c:spPr>
            <a:ln w="3175">
              <a:solidFill>
                <a:srgbClr val="C0C0C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GJ/d</a:t>
                </a:r>
              </a:p>
            </c:rich>
          </c:tx>
          <c:layout>
            <c:manualLayout>
              <c:xMode val="edge"/>
              <c:yMode val="edge"/>
              <c:x val="2.0089285714285716E-2"/>
              <c:y val="0.4422541126021218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0781888"/>
        <c:crosses val="autoZero"/>
        <c:crossBetween val="between"/>
      </c:valAx>
      <c:spPr>
        <a:solidFill>
          <a:srgbClr val="FFFFFF"/>
        </a:solidFill>
        <a:ln w="12700">
          <a:solidFill>
            <a:srgbClr val="808080"/>
          </a:solidFill>
          <a:prstDash val="solid"/>
        </a:ln>
      </c:spPr>
    </c:plotArea>
    <c:legend>
      <c:legendPos val="r"/>
      <c:layout>
        <c:manualLayout>
          <c:xMode val="edge"/>
          <c:yMode val="edge"/>
          <c:x val="0.21651809148856391"/>
          <c:y val="0.76056426749473216"/>
          <c:w val="0.66569952193475812"/>
          <c:h val="0.12675967616723971"/>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[2]Period_3!$Y$3</c:f>
              <c:strCache>
                <c:ptCount val="1"/>
                <c:pt idx="0">
                  <c:v>0.25</c:v>
                </c:pt>
              </c:strCache>
            </c:strRef>
          </c:tx>
          <c:spPr>
            <a:ln w="28575">
              <a:noFill/>
            </a:ln>
          </c:spPr>
          <c:marker>
            <c:symbol val="none"/>
          </c:marker>
          <c:cat>
            <c:strRef>
              <c:f>[2]Period_3!$Z$2:$AD$2</c:f>
              <c:strCache>
                <c:ptCount val="5"/>
                <c:pt idx="0">
                  <c:v>Sydney MSP</c:v>
                </c:pt>
                <c:pt idx="1">
                  <c:v>Sydney EGP</c:v>
                </c:pt>
                <c:pt idx="2">
                  <c:v>Adelaide MAP</c:v>
                </c:pt>
                <c:pt idx="3">
                  <c:v>Adelaide SEAGas</c:v>
                </c:pt>
                <c:pt idx="4">
                  <c:v>Brisbane RBP</c:v>
                </c:pt>
              </c:strCache>
            </c:strRef>
          </c:cat>
          <c:val>
            <c:numRef>
              <c:f>[2]Period_3!$Z$3:$AD$3</c:f>
              <c:numCache>
                <c:formatCode>General</c:formatCode>
                <c:ptCount val="5"/>
                <c:pt idx="0">
                  <c:v>-12930.5</c:v>
                </c:pt>
                <c:pt idx="1">
                  <c:v>3107.9322099999999</c:v>
                </c:pt>
                <c:pt idx="2">
                  <c:v>-677</c:v>
                </c:pt>
                <c:pt idx="3">
                  <c:v>-1103.25</c:v>
                </c:pt>
                <c:pt idx="4">
                  <c:v>-812.75</c:v>
                </c:pt>
              </c:numCache>
            </c:numRef>
          </c:val>
          <c:smooth val="0"/>
          <c:extLst>
            <c:ext xmlns:c16="http://schemas.microsoft.com/office/drawing/2014/chart" uri="{C3380CC4-5D6E-409C-BE32-E72D297353CC}">
              <c16:uniqueId val="{00000000-488D-4F94-83F1-69DE7E08FAFB}"/>
            </c:ext>
          </c:extLst>
        </c:ser>
        <c:ser>
          <c:idx val="1"/>
          <c:order val="1"/>
          <c:tx>
            <c:strRef>
              <c:f>[2]Period_3!$Y$4</c:f>
              <c:strCache>
                <c:ptCount val="1"/>
                <c:pt idx="0">
                  <c:v>0.05</c:v>
                </c:pt>
              </c:strCache>
            </c:strRef>
          </c:tx>
          <c:spPr>
            <a:ln w="28575">
              <a:noFill/>
            </a:ln>
          </c:spPr>
          <c:marker>
            <c:symbol val="circle"/>
            <c:size val="5"/>
            <c:spPr>
              <a:solidFill>
                <a:srgbClr val="33CCCC"/>
              </a:solidFill>
              <a:ln>
                <a:solidFill>
                  <a:srgbClr val="0000FF"/>
                </a:solidFill>
                <a:prstDash val="solid"/>
              </a:ln>
            </c:spPr>
          </c:marker>
          <c:cat>
            <c:strRef>
              <c:f>[2]Period_3!$Z$2:$AD$2</c:f>
              <c:strCache>
                <c:ptCount val="5"/>
                <c:pt idx="0">
                  <c:v>Sydney MSP</c:v>
                </c:pt>
                <c:pt idx="1">
                  <c:v>Sydney EGP</c:v>
                </c:pt>
                <c:pt idx="2">
                  <c:v>Adelaide MAP</c:v>
                </c:pt>
                <c:pt idx="3">
                  <c:v>Adelaide SEAGas</c:v>
                </c:pt>
                <c:pt idx="4">
                  <c:v>Brisbane RBP</c:v>
                </c:pt>
              </c:strCache>
            </c:strRef>
          </c:cat>
          <c:val>
            <c:numRef>
              <c:f>[2]Period_3!$Z$4:$AD$4</c:f>
              <c:numCache>
                <c:formatCode>General</c:formatCode>
                <c:ptCount val="5"/>
                <c:pt idx="0">
                  <c:v>-21326.85</c:v>
                </c:pt>
                <c:pt idx="1">
                  <c:v>290.63384050000025</c:v>
                </c:pt>
                <c:pt idx="2">
                  <c:v>-2330.9499999999998</c:v>
                </c:pt>
                <c:pt idx="3">
                  <c:v>-4144.7</c:v>
                </c:pt>
                <c:pt idx="4">
                  <c:v>-1775.3999999999999</c:v>
                </c:pt>
              </c:numCache>
            </c:numRef>
          </c:val>
          <c:smooth val="0"/>
          <c:extLst>
            <c:ext xmlns:c16="http://schemas.microsoft.com/office/drawing/2014/chart" uri="{C3380CC4-5D6E-409C-BE32-E72D297353CC}">
              <c16:uniqueId val="{00000001-488D-4F94-83F1-69DE7E08FAFB}"/>
            </c:ext>
          </c:extLst>
        </c:ser>
        <c:ser>
          <c:idx val="2"/>
          <c:order val="2"/>
          <c:tx>
            <c:strRef>
              <c:f>[2]Period_3!$Y$5</c:f>
              <c:strCache>
                <c:ptCount val="1"/>
                <c:pt idx="0">
                  <c:v>Min</c:v>
                </c:pt>
              </c:strCache>
            </c:strRef>
          </c:tx>
          <c:spPr>
            <a:ln w="28575">
              <a:noFill/>
            </a:ln>
          </c:spPr>
          <c:marker>
            <c:symbol val="dash"/>
            <c:size val="5"/>
            <c:spPr>
              <a:solidFill>
                <a:srgbClr val="0000FF"/>
              </a:solidFill>
              <a:ln>
                <a:solidFill>
                  <a:srgbClr val="0000FF"/>
                </a:solidFill>
                <a:prstDash val="solid"/>
              </a:ln>
            </c:spPr>
          </c:marker>
          <c:cat>
            <c:strRef>
              <c:f>[2]Period_3!$Z$2:$AD$2</c:f>
              <c:strCache>
                <c:ptCount val="5"/>
                <c:pt idx="0">
                  <c:v>Sydney MSP</c:v>
                </c:pt>
                <c:pt idx="1">
                  <c:v>Sydney EGP</c:v>
                </c:pt>
                <c:pt idx="2">
                  <c:v>Adelaide MAP</c:v>
                </c:pt>
                <c:pt idx="3">
                  <c:v>Adelaide SEAGas</c:v>
                </c:pt>
                <c:pt idx="4">
                  <c:v>Brisbane RBP</c:v>
                </c:pt>
              </c:strCache>
            </c:strRef>
          </c:cat>
          <c:val>
            <c:numRef>
              <c:f>[2]Period_3!$Z$5:$AD$5</c:f>
              <c:numCache>
                <c:formatCode>General</c:formatCode>
                <c:ptCount val="5"/>
                <c:pt idx="0">
                  <c:v>-37915</c:v>
                </c:pt>
                <c:pt idx="1">
                  <c:v>-11424.180899999999</c:v>
                </c:pt>
                <c:pt idx="2">
                  <c:v>-6928</c:v>
                </c:pt>
                <c:pt idx="3">
                  <c:v>-7805</c:v>
                </c:pt>
                <c:pt idx="4">
                  <c:v>-13605</c:v>
                </c:pt>
              </c:numCache>
            </c:numRef>
          </c:val>
          <c:smooth val="0"/>
          <c:extLst>
            <c:ext xmlns:c16="http://schemas.microsoft.com/office/drawing/2014/chart" uri="{C3380CC4-5D6E-409C-BE32-E72D297353CC}">
              <c16:uniqueId val="{00000002-488D-4F94-83F1-69DE7E08FAFB}"/>
            </c:ext>
          </c:extLst>
        </c:ser>
        <c:ser>
          <c:idx val="3"/>
          <c:order val="3"/>
          <c:tx>
            <c:strRef>
              <c:f>[2]Period_3!$Y$6</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[2]Period_3!$Z$2:$AD$2</c:f>
              <c:strCache>
                <c:ptCount val="5"/>
                <c:pt idx="0">
                  <c:v>Sydney MSP</c:v>
                </c:pt>
                <c:pt idx="1">
                  <c:v>Sydney EGP</c:v>
                </c:pt>
                <c:pt idx="2">
                  <c:v>Adelaide MAP</c:v>
                </c:pt>
                <c:pt idx="3">
                  <c:v>Adelaide SEAGas</c:v>
                </c:pt>
                <c:pt idx="4">
                  <c:v>Brisbane RBP</c:v>
                </c:pt>
              </c:strCache>
            </c:strRef>
          </c:cat>
          <c:val>
            <c:numRef>
              <c:f>[2]Period_3!$Z$6:$AD$6</c:f>
              <c:numCache>
                <c:formatCode>General</c:formatCode>
                <c:ptCount val="5"/>
                <c:pt idx="0">
                  <c:v>-8692.0666666666675</c:v>
                </c:pt>
                <c:pt idx="1">
                  <c:v>6267.5379213333354</c:v>
                </c:pt>
                <c:pt idx="2">
                  <c:v>1307.4000000000001</c:v>
                </c:pt>
                <c:pt idx="3">
                  <c:v>-888.4</c:v>
                </c:pt>
                <c:pt idx="4">
                  <c:v>-67.933333333333337</c:v>
                </c:pt>
              </c:numCache>
            </c:numRef>
          </c:val>
          <c:smooth val="0"/>
          <c:extLst>
            <c:ext xmlns:c16="http://schemas.microsoft.com/office/drawing/2014/chart" uri="{C3380CC4-5D6E-409C-BE32-E72D297353CC}">
              <c16:uniqueId val="{00000003-488D-4F94-83F1-69DE7E08FAFB}"/>
            </c:ext>
          </c:extLst>
        </c:ser>
        <c:ser>
          <c:idx val="4"/>
          <c:order val="4"/>
          <c:tx>
            <c:strRef>
              <c:f>[2]Period_3!$Y$7</c:f>
              <c:strCache>
                <c:ptCount val="1"/>
                <c:pt idx="0">
                  <c:v>Median</c:v>
                </c:pt>
              </c:strCache>
            </c:strRef>
          </c:tx>
          <c:spPr>
            <a:ln w="28575">
              <a:noFill/>
            </a:ln>
          </c:spPr>
          <c:marker>
            <c:symbol val="dash"/>
            <c:size val="20"/>
            <c:spPr>
              <a:noFill/>
              <a:ln>
                <a:solidFill>
                  <a:srgbClr val="FF6600"/>
                </a:solidFill>
                <a:prstDash val="solid"/>
              </a:ln>
            </c:spPr>
          </c:marker>
          <c:cat>
            <c:strRef>
              <c:f>[2]Period_3!$Z$2:$AD$2</c:f>
              <c:strCache>
                <c:ptCount val="5"/>
                <c:pt idx="0">
                  <c:v>Sydney MSP</c:v>
                </c:pt>
                <c:pt idx="1">
                  <c:v>Sydney EGP</c:v>
                </c:pt>
                <c:pt idx="2">
                  <c:v>Adelaide MAP</c:v>
                </c:pt>
                <c:pt idx="3">
                  <c:v>Adelaide SEAGas</c:v>
                </c:pt>
                <c:pt idx="4">
                  <c:v>Brisbane RBP</c:v>
                </c:pt>
              </c:strCache>
            </c:strRef>
          </c:cat>
          <c:val>
            <c:numRef>
              <c:f>[2]Period_3!$Z$7:$AD$7</c:f>
              <c:numCache>
                <c:formatCode>General</c:formatCode>
                <c:ptCount val="5"/>
                <c:pt idx="0">
                  <c:v>-8461.5</c:v>
                </c:pt>
                <c:pt idx="1">
                  <c:v>7102.6097200000004</c:v>
                </c:pt>
                <c:pt idx="2">
                  <c:v>754</c:v>
                </c:pt>
                <c:pt idx="3">
                  <c:v>-48.5</c:v>
                </c:pt>
                <c:pt idx="4">
                  <c:v>119</c:v>
                </c:pt>
              </c:numCache>
            </c:numRef>
          </c:val>
          <c:smooth val="0"/>
          <c:extLst>
            <c:ext xmlns:c16="http://schemas.microsoft.com/office/drawing/2014/chart" uri="{C3380CC4-5D6E-409C-BE32-E72D297353CC}">
              <c16:uniqueId val="{00000004-488D-4F94-83F1-69DE7E08FAFB}"/>
            </c:ext>
          </c:extLst>
        </c:ser>
        <c:ser>
          <c:idx val="5"/>
          <c:order val="5"/>
          <c:tx>
            <c:strRef>
              <c:f>[2]Period_3!$Y$8</c:f>
              <c:strCache>
                <c:ptCount val="1"/>
                <c:pt idx="0">
                  <c:v>Max</c:v>
                </c:pt>
              </c:strCache>
            </c:strRef>
          </c:tx>
          <c:spPr>
            <a:ln w="28575">
              <a:noFill/>
            </a:ln>
          </c:spPr>
          <c:marker>
            <c:symbol val="dash"/>
            <c:size val="5"/>
            <c:spPr>
              <a:solidFill>
                <a:srgbClr val="0000FF"/>
              </a:solidFill>
              <a:ln>
                <a:solidFill>
                  <a:srgbClr val="0000FF"/>
                </a:solidFill>
                <a:prstDash val="solid"/>
              </a:ln>
            </c:spPr>
          </c:marker>
          <c:cat>
            <c:strRef>
              <c:f>[2]Period_3!$Z$2:$AD$2</c:f>
              <c:strCache>
                <c:ptCount val="5"/>
                <c:pt idx="0">
                  <c:v>Sydney MSP</c:v>
                </c:pt>
                <c:pt idx="1">
                  <c:v>Sydney EGP</c:v>
                </c:pt>
                <c:pt idx="2">
                  <c:v>Adelaide MAP</c:v>
                </c:pt>
                <c:pt idx="3">
                  <c:v>Adelaide SEAGas</c:v>
                </c:pt>
                <c:pt idx="4">
                  <c:v>Brisbane RBP</c:v>
                </c:pt>
              </c:strCache>
            </c:strRef>
          </c:cat>
          <c:val>
            <c:numRef>
              <c:f>[2]Period_3!$Z$8:$AD$8</c:f>
              <c:numCache>
                <c:formatCode>General</c:formatCode>
                <c:ptCount val="5"/>
                <c:pt idx="0">
                  <c:v>17791</c:v>
                </c:pt>
                <c:pt idx="1">
                  <c:v>16061.739799999999</c:v>
                </c:pt>
                <c:pt idx="2">
                  <c:v>12729</c:v>
                </c:pt>
                <c:pt idx="3">
                  <c:v>524</c:v>
                </c:pt>
                <c:pt idx="4">
                  <c:v>6003</c:v>
                </c:pt>
              </c:numCache>
            </c:numRef>
          </c:val>
          <c:smooth val="0"/>
          <c:extLst>
            <c:ext xmlns:c16="http://schemas.microsoft.com/office/drawing/2014/chart" uri="{C3380CC4-5D6E-409C-BE32-E72D297353CC}">
              <c16:uniqueId val="{00000005-488D-4F94-83F1-69DE7E08FAFB}"/>
            </c:ext>
          </c:extLst>
        </c:ser>
        <c:ser>
          <c:idx val="10"/>
          <c:order val="6"/>
          <c:tx>
            <c:strRef>
              <c:f>[2]Period_3!$Y$9</c:f>
              <c:strCache>
                <c:ptCount val="1"/>
                <c:pt idx="0">
                  <c:v>0.95</c:v>
                </c:pt>
              </c:strCache>
            </c:strRef>
          </c:tx>
          <c:spPr>
            <a:ln w="28575">
              <a:noFill/>
            </a:ln>
          </c:spPr>
          <c:marker>
            <c:symbol val="circle"/>
            <c:size val="5"/>
            <c:spPr>
              <a:solidFill>
                <a:srgbClr val="00FFFF"/>
              </a:solidFill>
              <a:ln>
                <a:solidFill>
                  <a:srgbClr val="0000FF"/>
                </a:solidFill>
                <a:prstDash val="solid"/>
              </a:ln>
            </c:spPr>
          </c:marker>
          <c:cat>
            <c:strRef>
              <c:f>[2]Period_3!$Z$2:$AD$2</c:f>
              <c:strCache>
                <c:ptCount val="5"/>
                <c:pt idx="0">
                  <c:v>Sydney MSP</c:v>
                </c:pt>
                <c:pt idx="1">
                  <c:v>Sydney EGP</c:v>
                </c:pt>
                <c:pt idx="2">
                  <c:v>Adelaide MAP</c:v>
                </c:pt>
                <c:pt idx="3">
                  <c:v>Adelaide SEAGas</c:v>
                </c:pt>
                <c:pt idx="4">
                  <c:v>Brisbane RBP</c:v>
                </c:pt>
              </c:strCache>
            </c:strRef>
          </c:cat>
          <c:val>
            <c:numRef>
              <c:f>[2]Period_3!$Z$9:$AD$9</c:f>
              <c:numCache>
                <c:formatCode>General</c:formatCode>
                <c:ptCount val="5"/>
                <c:pt idx="0">
                  <c:v>3893.3499999999876</c:v>
                </c:pt>
                <c:pt idx="1">
                  <c:v>11873.763155499999</c:v>
                </c:pt>
                <c:pt idx="2">
                  <c:v>6585.0499999999956</c:v>
                </c:pt>
                <c:pt idx="3">
                  <c:v>225.04999999999967</c:v>
                </c:pt>
                <c:pt idx="4">
                  <c:v>3064.5499999999975</c:v>
                </c:pt>
              </c:numCache>
            </c:numRef>
          </c:val>
          <c:smooth val="0"/>
          <c:extLst>
            <c:ext xmlns:c16="http://schemas.microsoft.com/office/drawing/2014/chart" uri="{C3380CC4-5D6E-409C-BE32-E72D297353CC}">
              <c16:uniqueId val="{00000006-488D-4F94-83F1-69DE7E08FAFB}"/>
            </c:ext>
          </c:extLst>
        </c:ser>
        <c:ser>
          <c:idx val="11"/>
          <c:order val="7"/>
          <c:tx>
            <c:strRef>
              <c:f>[2]Period_3!$Y$10</c:f>
              <c:strCache>
                <c:ptCount val="1"/>
                <c:pt idx="0">
                  <c:v>0.75</c:v>
                </c:pt>
              </c:strCache>
            </c:strRef>
          </c:tx>
          <c:spPr>
            <a:ln w="28575">
              <a:noFill/>
            </a:ln>
          </c:spPr>
          <c:marker>
            <c:symbol val="none"/>
          </c:marker>
          <c:cat>
            <c:strRef>
              <c:f>[2]Period_3!$Z$2:$AD$2</c:f>
              <c:strCache>
                <c:ptCount val="5"/>
                <c:pt idx="0">
                  <c:v>Sydney MSP</c:v>
                </c:pt>
                <c:pt idx="1">
                  <c:v>Sydney EGP</c:v>
                </c:pt>
                <c:pt idx="2">
                  <c:v>Adelaide MAP</c:v>
                </c:pt>
                <c:pt idx="3">
                  <c:v>Adelaide SEAGas</c:v>
                </c:pt>
                <c:pt idx="4">
                  <c:v>Brisbane RBP</c:v>
                </c:pt>
              </c:strCache>
            </c:strRef>
          </c:cat>
          <c:val>
            <c:numRef>
              <c:f>[2]Period_3!$Z$10:$AD$10</c:f>
              <c:numCache>
                <c:formatCode>General</c:formatCode>
                <c:ptCount val="5"/>
                <c:pt idx="0">
                  <c:v>-4340.25</c:v>
                </c:pt>
                <c:pt idx="1">
                  <c:v>9755.9805349999988</c:v>
                </c:pt>
                <c:pt idx="2">
                  <c:v>2691.75</c:v>
                </c:pt>
                <c:pt idx="3">
                  <c:v>72.5</c:v>
                </c:pt>
                <c:pt idx="4">
                  <c:v>797</c:v>
                </c:pt>
              </c:numCache>
            </c:numRef>
          </c:val>
          <c:smooth val="0"/>
          <c:extLst>
            <c:ext xmlns:c16="http://schemas.microsoft.com/office/drawing/2014/chart" uri="{C3380CC4-5D6E-409C-BE32-E72D297353CC}">
              <c16:uniqueId val="{00000007-488D-4F94-83F1-69DE7E08FAFB}"/>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520778360"/>
        <c:axId val="520779928"/>
      </c:lineChart>
      <c:catAx>
        <c:axId val="5207783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0779928"/>
        <c:crosses val="autoZero"/>
        <c:auto val="1"/>
        <c:lblAlgn val="ctr"/>
        <c:lblOffset val="100"/>
        <c:tickLblSkip val="1"/>
        <c:tickMarkSkip val="1"/>
        <c:noMultiLvlLbl val="0"/>
      </c:catAx>
      <c:valAx>
        <c:axId val="52077992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077836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'Sep 26 Published MOS estimates'!$K$4</c:f>
              <c:strCache>
                <c:ptCount val="1"/>
                <c:pt idx="0">
                  <c:v>Sydney MSP</c:v>
                </c:pt>
              </c:strCache>
            </c:strRef>
          </c:tx>
          <c:spPr>
            <a:ln w="25400">
              <a:solidFill>
                <a:srgbClr val="00FFFF"/>
              </a:solidFill>
              <a:prstDash val="solid"/>
            </a:ln>
          </c:spPr>
          <c:marker>
            <c:symbol val="none"/>
          </c:marker>
          <c:val>
            <c:numRef>
              <c:f>'Sep 26 Published MOS estimates'!$K$5:$K$35</c:f>
              <c:numCache>
                <c:formatCode>#,##0</c:formatCode>
                <c:ptCount val="31"/>
                <c:pt idx="0">
                  <c:v>24775</c:v>
                </c:pt>
                <c:pt idx="1">
                  <c:v>5554</c:v>
                </c:pt>
                <c:pt idx="2">
                  <c:v>908</c:v>
                </c:pt>
                <c:pt idx="3">
                  <c:v>-133</c:v>
                </c:pt>
                <c:pt idx="4">
                  <c:v>-816</c:v>
                </c:pt>
                <c:pt idx="5">
                  <c:v>-1767</c:v>
                </c:pt>
                <c:pt idx="6">
                  <c:v>-3690</c:v>
                </c:pt>
                <c:pt idx="7">
                  <c:v>-4697</c:v>
                </c:pt>
                <c:pt idx="8">
                  <c:v>-5699</c:v>
                </c:pt>
                <c:pt idx="9">
                  <c:v>-5876</c:v>
                </c:pt>
                <c:pt idx="10">
                  <c:v>-6131</c:v>
                </c:pt>
                <c:pt idx="11">
                  <c:v>-7023</c:v>
                </c:pt>
                <c:pt idx="12">
                  <c:v>-8048</c:v>
                </c:pt>
                <c:pt idx="13">
                  <c:v>-8434</c:v>
                </c:pt>
                <c:pt idx="14">
                  <c:v>-8832</c:v>
                </c:pt>
                <c:pt idx="15">
                  <c:v>-9596</c:v>
                </c:pt>
                <c:pt idx="16">
                  <c:v>-10112</c:v>
                </c:pt>
                <c:pt idx="17">
                  <c:v>-10852</c:v>
                </c:pt>
                <c:pt idx="18">
                  <c:v>-11677</c:v>
                </c:pt>
                <c:pt idx="19">
                  <c:v>-12547</c:v>
                </c:pt>
                <c:pt idx="20">
                  <c:v>-12767</c:v>
                </c:pt>
                <c:pt idx="21">
                  <c:v>-13232</c:v>
                </c:pt>
                <c:pt idx="22">
                  <c:v>-14437</c:v>
                </c:pt>
                <c:pt idx="23">
                  <c:v>-15257</c:v>
                </c:pt>
                <c:pt idx="24">
                  <c:v>-16224</c:v>
                </c:pt>
                <c:pt idx="25">
                  <c:v>-16997</c:v>
                </c:pt>
                <c:pt idx="26">
                  <c:v>-18114</c:v>
                </c:pt>
                <c:pt idx="27">
                  <c:v>-20180</c:v>
                </c:pt>
                <c:pt idx="28">
                  <c:v>-22044</c:v>
                </c:pt>
                <c:pt idx="29">
                  <c:v>-29609</c:v>
                </c:pt>
                <c:pt idx="30">
                  <c:v>#N/A</c:v>
                </c:pt>
              </c:numCache>
            </c:numRef>
          </c:val>
          <c:smooth val="1"/>
          <c:extLst>
            <c:ext xmlns:c16="http://schemas.microsoft.com/office/drawing/2014/chart" uri="{C3380CC4-5D6E-409C-BE32-E72D297353CC}">
              <c16:uniqueId val="{00000000-5753-48B0-876B-518DDA461ADA}"/>
            </c:ext>
          </c:extLst>
        </c:ser>
        <c:ser>
          <c:idx val="1"/>
          <c:order val="1"/>
          <c:tx>
            <c:strRef>
              <c:f>'Sep 26 Published MOS estimates'!$L$4</c:f>
              <c:strCache>
                <c:ptCount val="1"/>
                <c:pt idx="0">
                  <c:v>Sydney EGP</c:v>
                </c:pt>
              </c:strCache>
            </c:strRef>
          </c:tx>
          <c:spPr>
            <a:ln w="25400">
              <a:solidFill>
                <a:srgbClr val="0000FF"/>
              </a:solidFill>
              <a:prstDash val="solid"/>
            </a:ln>
          </c:spPr>
          <c:marker>
            <c:symbol val="none"/>
          </c:marker>
          <c:val>
            <c:numRef>
              <c:f>'Sep 26 Published MOS estimates'!$L$5:$L$35</c:f>
              <c:numCache>
                <c:formatCode>#,##0</c:formatCode>
                <c:ptCount val="31"/>
                <c:pt idx="0">
                  <c:v>25046.06553</c:v>
                </c:pt>
                <c:pt idx="1">
                  <c:v>18013.844239999999</c:v>
                </c:pt>
                <c:pt idx="2">
                  <c:v>13872.982319999999</c:v>
                </c:pt>
                <c:pt idx="3">
                  <c:v>12892.465469999999</c:v>
                </c:pt>
                <c:pt idx="4">
                  <c:v>11948.25308</c:v>
                </c:pt>
                <c:pt idx="5">
                  <c:v>11325.45181</c:v>
                </c:pt>
                <c:pt idx="6">
                  <c:v>10885.67085</c:v>
                </c:pt>
                <c:pt idx="7">
                  <c:v>10635.291069999999</c:v>
                </c:pt>
                <c:pt idx="8">
                  <c:v>10320.57199</c:v>
                </c:pt>
                <c:pt idx="9">
                  <c:v>9876.3269500000006</c:v>
                </c:pt>
                <c:pt idx="10">
                  <c:v>9573.8754399999998</c:v>
                </c:pt>
                <c:pt idx="11">
                  <c:v>9341.9848700000002</c:v>
                </c:pt>
                <c:pt idx="12">
                  <c:v>9272.2865299999994</c:v>
                </c:pt>
                <c:pt idx="13">
                  <c:v>9096.2168199999996</c:v>
                </c:pt>
                <c:pt idx="14">
                  <c:v>8953.2330500000007</c:v>
                </c:pt>
                <c:pt idx="15">
                  <c:v>8692.3571499999998</c:v>
                </c:pt>
                <c:pt idx="16">
                  <c:v>8328.1861000000008</c:v>
                </c:pt>
                <c:pt idx="17">
                  <c:v>8111.5080200000002</c:v>
                </c:pt>
                <c:pt idx="18">
                  <c:v>7766.0729099999999</c:v>
                </c:pt>
                <c:pt idx="19">
                  <c:v>7277.3642499999996</c:v>
                </c:pt>
                <c:pt idx="20">
                  <c:v>6401.3486999999996</c:v>
                </c:pt>
                <c:pt idx="21">
                  <c:v>5991.5247799999997</c:v>
                </c:pt>
                <c:pt idx="22">
                  <c:v>4961.8245999999999</c:v>
                </c:pt>
                <c:pt idx="23">
                  <c:v>4413.2694600000004</c:v>
                </c:pt>
                <c:pt idx="24">
                  <c:v>3895.66903</c:v>
                </c:pt>
                <c:pt idx="25">
                  <c:v>3677.60149</c:v>
                </c:pt>
                <c:pt idx="26">
                  <c:v>3496.63004</c:v>
                </c:pt>
                <c:pt idx="27">
                  <c:v>2588.9808600000001</c:v>
                </c:pt>
                <c:pt idx="28">
                  <c:v>2123.7750999999998</c:v>
                </c:pt>
                <c:pt idx="29">
                  <c:v>-12251.89092</c:v>
                </c:pt>
                <c:pt idx="30">
                  <c:v>#N/A</c:v>
                </c:pt>
              </c:numCache>
            </c:numRef>
          </c:val>
          <c:smooth val="1"/>
          <c:extLst>
            <c:ext xmlns:c16="http://schemas.microsoft.com/office/drawing/2014/chart" uri="{C3380CC4-5D6E-409C-BE32-E72D297353CC}">
              <c16:uniqueId val="{00000001-5753-48B0-876B-518DDA461ADA}"/>
            </c:ext>
          </c:extLst>
        </c:ser>
        <c:ser>
          <c:idx val="2"/>
          <c:order val="2"/>
          <c:tx>
            <c:strRef>
              <c:f>'Sep 26 Published MOS estimates'!$M$4</c:f>
              <c:strCache>
                <c:ptCount val="1"/>
                <c:pt idx="0">
                  <c:v>Adelaide MAP</c:v>
                </c:pt>
              </c:strCache>
            </c:strRef>
          </c:tx>
          <c:spPr>
            <a:ln w="25400">
              <a:solidFill>
                <a:srgbClr val="FFC322"/>
              </a:solidFill>
              <a:prstDash val="solid"/>
            </a:ln>
          </c:spPr>
          <c:marker>
            <c:symbol val="none"/>
          </c:marker>
          <c:val>
            <c:numRef>
              <c:f>'Sep 26 Published MOS estimates'!$M$5:$M$35</c:f>
              <c:numCache>
                <c:formatCode>#,##0</c:formatCode>
                <c:ptCount val="31"/>
                <c:pt idx="0">
                  <c:v>9860</c:v>
                </c:pt>
                <c:pt idx="1">
                  <c:v>7197</c:v>
                </c:pt>
                <c:pt idx="2">
                  <c:v>6172</c:v>
                </c:pt>
                <c:pt idx="3">
                  <c:v>4302</c:v>
                </c:pt>
                <c:pt idx="4">
                  <c:v>3621</c:v>
                </c:pt>
                <c:pt idx="5">
                  <c:v>2766</c:v>
                </c:pt>
                <c:pt idx="6">
                  <c:v>2550</c:v>
                </c:pt>
                <c:pt idx="7">
                  <c:v>2097</c:v>
                </c:pt>
                <c:pt idx="8">
                  <c:v>1695</c:v>
                </c:pt>
                <c:pt idx="9">
                  <c:v>1584</c:v>
                </c:pt>
                <c:pt idx="10">
                  <c:v>1243</c:v>
                </c:pt>
                <c:pt idx="11">
                  <c:v>1028</c:v>
                </c:pt>
                <c:pt idx="12">
                  <c:v>831</c:v>
                </c:pt>
                <c:pt idx="13">
                  <c:v>529</c:v>
                </c:pt>
                <c:pt idx="14">
                  <c:v>219</c:v>
                </c:pt>
                <c:pt idx="15">
                  <c:v>-167</c:v>
                </c:pt>
                <c:pt idx="16">
                  <c:v>-525</c:v>
                </c:pt>
                <c:pt idx="17">
                  <c:v>-856</c:v>
                </c:pt>
                <c:pt idx="18">
                  <c:v>-1102</c:v>
                </c:pt>
                <c:pt idx="19">
                  <c:v>-1175</c:v>
                </c:pt>
                <c:pt idx="20">
                  <c:v>-1238</c:v>
                </c:pt>
                <c:pt idx="21">
                  <c:v>-1625</c:v>
                </c:pt>
                <c:pt idx="22">
                  <c:v>-1895</c:v>
                </c:pt>
                <c:pt idx="23">
                  <c:v>-2038</c:v>
                </c:pt>
                <c:pt idx="24">
                  <c:v>-2328</c:v>
                </c:pt>
                <c:pt idx="25">
                  <c:v>-2690</c:v>
                </c:pt>
                <c:pt idx="26">
                  <c:v>-3056</c:v>
                </c:pt>
                <c:pt idx="27">
                  <c:v>-3419</c:v>
                </c:pt>
                <c:pt idx="28">
                  <c:v>-3916</c:v>
                </c:pt>
                <c:pt idx="29">
                  <c:v>-7285</c:v>
                </c:pt>
                <c:pt idx="30">
                  <c:v>#N/A</c:v>
                </c:pt>
              </c:numCache>
            </c:numRef>
          </c:val>
          <c:smooth val="1"/>
          <c:extLst>
            <c:ext xmlns:c16="http://schemas.microsoft.com/office/drawing/2014/chart" uri="{C3380CC4-5D6E-409C-BE32-E72D297353CC}">
              <c16:uniqueId val="{00000002-5753-48B0-876B-518DDA461ADA}"/>
            </c:ext>
          </c:extLst>
        </c:ser>
        <c:ser>
          <c:idx val="3"/>
          <c:order val="3"/>
          <c:tx>
            <c:strRef>
              <c:f>'Sep 26 Published MOS estimates'!$N$4</c:f>
              <c:strCache>
                <c:ptCount val="1"/>
                <c:pt idx="0">
                  <c:v>Adelaide SEAGas</c:v>
                </c:pt>
              </c:strCache>
            </c:strRef>
          </c:tx>
          <c:spPr>
            <a:ln w="25400">
              <a:solidFill>
                <a:srgbClr val="FF6600"/>
              </a:solidFill>
              <a:prstDash val="solid"/>
            </a:ln>
          </c:spPr>
          <c:marker>
            <c:symbol val="none"/>
          </c:marker>
          <c:val>
            <c:numRef>
              <c:f>'Sep 26 Published MOS estimates'!$N$5:$N$35</c:f>
              <c:numCache>
                <c:formatCode>#,##0</c:formatCode>
                <c:ptCount val="31"/>
                <c:pt idx="0">
                  <c:v>517</c:v>
                </c:pt>
                <c:pt idx="1">
                  <c:v>222</c:v>
                </c:pt>
                <c:pt idx="2">
                  <c:v>151</c:v>
                </c:pt>
                <c:pt idx="3">
                  <c:v>128</c:v>
                </c:pt>
                <c:pt idx="4">
                  <c:v>121</c:v>
                </c:pt>
                <c:pt idx="5">
                  <c:v>113</c:v>
                </c:pt>
                <c:pt idx="6">
                  <c:v>101</c:v>
                </c:pt>
                <c:pt idx="7">
                  <c:v>85</c:v>
                </c:pt>
                <c:pt idx="8">
                  <c:v>74</c:v>
                </c:pt>
                <c:pt idx="9">
                  <c:v>69</c:v>
                </c:pt>
                <c:pt idx="10">
                  <c:v>66</c:v>
                </c:pt>
                <c:pt idx="11">
                  <c:v>61</c:v>
                </c:pt>
                <c:pt idx="12">
                  <c:v>54</c:v>
                </c:pt>
                <c:pt idx="13">
                  <c:v>44</c:v>
                </c:pt>
                <c:pt idx="14">
                  <c:v>32</c:v>
                </c:pt>
                <c:pt idx="15">
                  <c:v>8</c:v>
                </c:pt>
                <c:pt idx="16">
                  <c:v>-9</c:v>
                </c:pt>
                <c:pt idx="17">
                  <c:v>-66</c:v>
                </c:pt>
                <c:pt idx="18">
                  <c:v>-126</c:v>
                </c:pt>
                <c:pt idx="19">
                  <c:v>-217</c:v>
                </c:pt>
                <c:pt idx="20">
                  <c:v>-248</c:v>
                </c:pt>
                <c:pt idx="21">
                  <c:v>-298</c:v>
                </c:pt>
                <c:pt idx="22">
                  <c:v>-428</c:v>
                </c:pt>
                <c:pt idx="23">
                  <c:v>-592</c:v>
                </c:pt>
                <c:pt idx="24">
                  <c:v>-868</c:v>
                </c:pt>
                <c:pt idx="25">
                  <c:v>-1163</c:v>
                </c:pt>
                <c:pt idx="26">
                  <c:v>-1498</c:v>
                </c:pt>
                <c:pt idx="27">
                  <c:v>-2966</c:v>
                </c:pt>
                <c:pt idx="28">
                  <c:v>-3922</c:v>
                </c:pt>
                <c:pt idx="29">
                  <c:v>-8593</c:v>
                </c:pt>
                <c:pt idx="30">
                  <c:v>#N/A</c:v>
                </c:pt>
              </c:numCache>
            </c:numRef>
          </c:val>
          <c:smooth val="1"/>
          <c:extLst>
            <c:ext xmlns:c16="http://schemas.microsoft.com/office/drawing/2014/chart" uri="{C3380CC4-5D6E-409C-BE32-E72D297353CC}">
              <c16:uniqueId val="{00000003-5753-48B0-876B-518DDA461ADA}"/>
            </c:ext>
          </c:extLst>
        </c:ser>
        <c:ser>
          <c:idx val="4"/>
          <c:order val="4"/>
          <c:tx>
            <c:strRef>
              <c:f>'Sep 26 Published MOS estimates'!$O$4</c:f>
              <c:strCache>
                <c:ptCount val="1"/>
                <c:pt idx="0">
                  <c:v>Brisbane RBP</c:v>
                </c:pt>
              </c:strCache>
            </c:strRef>
          </c:tx>
          <c:marker>
            <c:symbol val="none"/>
          </c:marker>
          <c:val>
            <c:numRef>
              <c:f>'Sep 26 Published MOS estimates'!$O$5:$O$35</c:f>
              <c:numCache>
                <c:formatCode>#,##0</c:formatCode>
                <c:ptCount val="31"/>
                <c:pt idx="0">
                  <c:v>11071</c:v>
                </c:pt>
                <c:pt idx="1">
                  <c:v>2052</c:v>
                </c:pt>
                <c:pt idx="2">
                  <c:v>1420</c:v>
                </c:pt>
                <c:pt idx="3">
                  <c:v>1248</c:v>
                </c:pt>
                <c:pt idx="4">
                  <c:v>1007</c:v>
                </c:pt>
                <c:pt idx="5">
                  <c:v>876</c:v>
                </c:pt>
                <c:pt idx="6">
                  <c:v>773</c:v>
                </c:pt>
                <c:pt idx="7">
                  <c:v>612</c:v>
                </c:pt>
                <c:pt idx="8">
                  <c:v>509</c:v>
                </c:pt>
                <c:pt idx="9">
                  <c:v>471</c:v>
                </c:pt>
                <c:pt idx="10">
                  <c:v>402</c:v>
                </c:pt>
                <c:pt idx="11">
                  <c:v>195</c:v>
                </c:pt>
                <c:pt idx="12">
                  <c:v>60</c:v>
                </c:pt>
                <c:pt idx="13">
                  <c:v>-67</c:v>
                </c:pt>
                <c:pt idx="14">
                  <c:v>-176</c:v>
                </c:pt>
                <c:pt idx="15">
                  <c:v>-252</c:v>
                </c:pt>
                <c:pt idx="16">
                  <c:v>-305</c:v>
                </c:pt>
                <c:pt idx="17">
                  <c:v>-378</c:v>
                </c:pt>
                <c:pt idx="18">
                  <c:v>-507</c:v>
                </c:pt>
                <c:pt idx="19">
                  <c:v>-708</c:v>
                </c:pt>
                <c:pt idx="20">
                  <c:v>-766</c:v>
                </c:pt>
                <c:pt idx="21">
                  <c:v>-886</c:v>
                </c:pt>
                <c:pt idx="22">
                  <c:v>-941</c:v>
                </c:pt>
                <c:pt idx="23">
                  <c:v>-1034</c:v>
                </c:pt>
                <c:pt idx="24">
                  <c:v>-1208</c:v>
                </c:pt>
                <c:pt idx="25">
                  <c:v>-1421</c:v>
                </c:pt>
                <c:pt idx="26">
                  <c:v>-1665</c:v>
                </c:pt>
                <c:pt idx="27">
                  <c:v>-1880</c:v>
                </c:pt>
                <c:pt idx="28">
                  <c:v>-2221</c:v>
                </c:pt>
                <c:pt idx="29">
                  <c:v>-4104</c:v>
                </c:pt>
                <c:pt idx="30">
                  <c:v>#N/A</c:v>
                </c:pt>
              </c:numCache>
            </c:numRef>
          </c:val>
          <c:smooth val="0"/>
          <c:extLst>
            <c:ext xmlns:c16="http://schemas.microsoft.com/office/drawing/2014/chart" uri="{C3380CC4-5D6E-409C-BE32-E72D297353CC}">
              <c16:uniqueId val="{00000004-5753-48B0-876B-518DDA461ADA}"/>
            </c:ext>
          </c:extLst>
        </c:ser>
        <c:dLbls>
          <c:showLegendKey val="0"/>
          <c:showVal val="0"/>
          <c:showCatName val="0"/>
          <c:showSerName val="0"/>
          <c:showPercent val="0"/>
          <c:showBubbleSize val="0"/>
        </c:dLbls>
        <c:smooth val="0"/>
        <c:axId val="664697584"/>
        <c:axId val="664697192"/>
      </c:lineChart>
      <c:catAx>
        <c:axId val="664697584"/>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43861184023"/>
              <c:y val="0.9374354960015963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7192"/>
        <c:crosses val="autoZero"/>
        <c:auto val="1"/>
        <c:lblAlgn val="ctr"/>
        <c:lblOffset val="100"/>
        <c:tickLblSkip val="10"/>
        <c:tickMarkSkip val="5"/>
        <c:noMultiLvlLbl val="0"/>
      </c:catAx>
      <c:valAx>
        <c:axId val="66469719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5.1810090405365994E-2"/>
              <c:y val="0.41317922978925881"/>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7584"/>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81714785653"/>
          <c:y val="0.74157265429540609"/>
          <c:w val="0.66537556138815979"/>
          <c:h val="0.14234624180749333"/>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187518732908774"/>
          <c:y val="5.915501094164137E-2"/>
          <c:w val="0.80803659497571123"/>
          <c:h val="0.84507158488059098"/>
        </c:manualLayout>
      </c:layout>
      <c:lineChart>
        <c:grouping val="standard"/>
        <c:varyColors val="0"/>
        <c:ser>
          <c:idx val="1"/>
          <c:order val="0"/>
          <c:tx>
            <c:strRef>
              <c:f>'[2]P3 Graphs &amp; Statistics'!$K$4</c:f>
              <c:strCache>
                <c:ptCount val="1"/>
                <c:pt idx="0">
                  <c:v>Sydney MSP</c:v>
                </c:pt>
              </c:strCache>
            </c:strRef>
          </c:tx>
          <c:spPr>
            <a:ln w="25400">
              <a:solidFill>
                <a:srgbClr val="0000FF"/>
              </a:solidFill>
              <a:prstDash val="solid"/>
            </a:ln>
          </c:spPr>
          <c:marker>
            <c:symbol val="none"/>
          </c:marker>
          <c:val>
            <c:numRef>
              <c:f>'[2]P3 Graphs &amp; Statistics'!$K$5:$K$35</c:f>
              <c:numCache>
                <c:formatCode>General</c:formatCode>
                <c:ptCount val="31"/>
                <c:pt idx="0">
                  <c:v>17791</c:v>
                </c:pt>
                <c:pt idx="1">
                  <c:v>5827</c:v>
                </c:pt>
                <c:pt idx="2">
                  <c:v>1530</c:v>
                </c:pt>
                <c:pt idx="3">
                  <c:v>0</c:v>
                </c:pt>
                <c:pt idx="4">
                  <c:v>-1435</c:v>
                </c:pt>
                <c:pt idx="5">
                  <c:v>-2215</c:v>
                </c:pt>
                <c:pt idx="6">
                  <c:v>-2989</c:v>
                </c:pt>
                <c:pt idx="7">
                  <c:v>-4252</c:v>
                </c:pt>
                <c:pt idx="8">
                  <c:v>-4605</c:v>
                </c:pt>
                <c:pt idx="9">
                  <c:v>-5260</c:v>
                </c:pt>
                <c:pt idx="10">
                  <c:v>-6274</c:v>
                </c:pt>
                <c:pt idx="11">
                  <c:v>-6964</c:v>
                </c:pt>
                <c:pt idx="12">
                  <c:v>-7373</c:v>
                </c:pt>
                <c:pt idx="13">
                  <c:v>-7840</c:v>
                </c:pt>
                <c:pt idx="14">
                  <c:v>-8080</c:v>
                </c:pt>
                <c:pt idx="15">
                  <c:v>-8843</c:v>
                </c:pt>
                <c:pt idx="16">
                  <c:v>-9834</c:v>
                </c:pt>
                <c:pt idx="17">
                  <c:v>-10129</c:v>
                </c:pt>
                <c:pt idx="18">
                  <c:v>-10643</c:v>
                </c:pt>
                <c:pt idx="19">
                  <c:v>-11014</c:v>
                </c:pt>
                <c:pt idx="20">
                  <c:v>-11585</c:v>
                </c:pt>
                <c:pt idx="21">
                  <c:v>-12296</c:v>
                </c:pt>
                <c:pt idx="22">
                  <c:v>-13142</c:v>
                </c:pt>
                <c:pt idx="23">
                  <c:v>-13797</c:v>
                </c:pt>
                <c:pt idx="24">
                  <c:v>-14654</c:v>
                </c:pt>
                <c:pt idx="25">
                  <c:v>-15322</c:v>
                </c:pt>
                <c:pt idx="26">
                  <c:v>-17064</c:v>
                </c:pt>
                <c:pt idx="27">
                  <c:v>-19849</c:v>
                </c:pt>
                <c:pt idx="28">
                  <c:v>-22536</c:v>
                </c:pt>
                <c:pt idx="29">
                  <c:v>-37915</c:v>
                </c:pt>
                <c:pt idx="30">
                  <c:v>#N/A</c:v>
                </c:pt>
              </c:numCache>
            </c:numRef>
          </c:val>
          <c:smooth val="1"/>
          <c:extLst>
            <c:ext xmlns:c16="http://schemas.microsoft.com/office/drawing/2014/chart" uri="{C3380CC4-5D6E-409C-BE32-E72D297353CC}">
              <c16:uniqueId val="{00000000-7144-4271-9B14-6199D81AECD3}"/>
            </c:ext>
          </c:extLst>
        </c:ser>
        <c:ser>
          <c:idx val="2"/>
          <c:order val="1"/>
          <c:tx>
            <c:strRef>
              <c:f>'[2]P3 Graphs &amp; Statistics'!$L$4</c:f>
              <c:strCache>
                <c:ptCount val="1"/>
                <c:pt idx="0">
                  <c:v>Sydney EGP</c:v>
                </c:pt>
              </c:strCache>
            </c:strRef>
          </c:tx>
          <c:spPr>
            <a:ln w="25400">
              <a:solidFill>
                <a:srgbClr val="FFC322"/>
              </a:solidFill>
              <a:prstDash val="solid"/>
            </a:ln>
          </c:spPr>
          <c:marker>
            <c:symbol val="none"/>
          </c:marker>
          <c:val>
            <c:numRef>
              <c:f>'[2]P3 Graphs &amp; Statistics'!$L$5:$L$35</c:f>
              <c:numCache>
                <c:formatCode>General</c:formatCode>
                <c:ptCount val="31"/>
                <c:pt idx="0">
                  <c:v>16061.739799999999</c:v>
                </c:pt>
                <c:pt idx="1">
                  <c:v>12039.92683</c:v>
                </c:pt>
                <c:pt idx="2">
                  <c:v>11670.674220000001</c:v>
                </c:pt>
                <c:pt idx="3">
                  <c:v>11502.220880000001</c:v>
                </c:pt>
                <c:pt idx="4">
                  <c:v>10689.823</c:v>
                </c:pt>
                <c:pt idx="5">
                  <c:v>10372.27245</c:v>
                </c:pt>
                <c:pt idx="6">
                  <c:v>10119.429190000001</c:v>
                </c:pt>
                <c:pt idx="7">
                  <c:v>9848.6026999999995</c:v>
                </c:pt>
                <c:pt idx="8">
                  <c:v>9478.1140400000004</c:v>
                </c:pt>
                <c:pt idx="9">
                  <c:v>9170.4546900000005</c:v>
                </c:pt>
                <c:pt idx="10">
                  <c:v>8998.8632199999993</c:v>
                </c:pt>
                <c:pt idx="11">
                  <c:v>8643.7519599999996</c:v>
                </c:pt>
                <c:pt idx="12">
                  <c:v>8092.4349199999997</c:v>
                </c:pt>
                <c:pt idx="13">
                  <c:v>7903.0145499999999</c:v>
                </c:pt>
                <c:pt idx="14">
                  <c:v>7547.4372000000003</c:v>
                </c:pt>
                <c:pt idx="15">
                  <c:v>6657.7822399999995</c:v>
                </c:pt>
                <c:pt idx="16">
                  <c:v>6229.4569000000001</c:v>
                </c:pt>
                <c:pt idx="17">
                  <c:v>5930.3076700000001</c:v>
                </c:pt>
                <c:pt idx="18">
                  <c:v>4366.9621999999999</c:v>
                </c:pt>
                <c:pt idx="19">
                  <c:v>3689.1867200000002</c:v>
                </c:pt>
                <c:pt idx="20">
                  <c:v>3545.0350699999999</c:v>
                </c:pt>
                <c:pt idx="21">
                  <c:v>3234.1921299999999</c:v>
                </c:pt>
                <c:pt idx="22">
                  <c:v>3065.84557</c:v>
                </c:pt>
                <c:pt idx="23">
                  <c:v>2830.3305599999999</c:v>
                </c:pt>
                <c:pt idx="24">
                  <c:v>2711.4884200000001</c:v>
                </c:pt>
                <c:pt idx="25">
                  <c:v>2336.8847000000001</c:v>
                </c:pt>
                <c:pt idx="26">
                  <c:v>1976.7916399999999</c:v>
                </c:pt>
                <c:pt idx="27">
                  <c:v>1148.78448</c:v>
                </c:pt>
                <c:pt idx="28">
                  <c:v>-411.48941000000002</c:v>
                </c:pt>
                <c:pt idx="29">
                  <c:v>-11424.180899999999</c:v>
                </c:pt>
                <c:pt idx="30">
                  <c:v>#N/A</c:v>
                </c:pt>
              </c:numCache>
            </c:numRef>
          </c:val>
          <c:smooth val="1"/>
          <c:extLst>
            <c:ext xmlns:c16="http://schemas.microsoft.com/office/drawing/2014/chart" uri="{C3380CC4-5D6E-409C-BE32-E72D297353CC}">
              <c16:uniqueId val="{00000001-7144-4271-9B14-6199D81AECD3}"/>
            </c:ext>
          </c:extLst>
        </c:ser>
        <c:ser>
          <c:idx val="3"/>
          <c:order val="2"/>
          <c:tx>
            <c:strRef>
              <c:f>'[2]P3 Graphs &amp; Statistics'!$M$4</c:f>
              <c:strCache>
                <c:ptCount val="1"/>
                <c:pt idx="0">
                  <c:v>Adelaide MAP</c:v>
                </c:pt>
              </c:strCache>
            </c:strRef>
          </c:tx>
          <c:spPr>
            <a:ln w="25400">
              <a:solidFill>
                <a:srgbClr val="FF6600"/>
              </a:solidFill>
              <a:prstDash val="solid"/>
            </a:ln>
          </c:spPr>
          <c:marker>
            <c:symbol val="none"/>
          </c:marker>
          <c:val>
            <c:numRef>
              <c:f>'[2]P3 Graphs &amp; Statistics'!$M$5:$M$35</c:f>
              <c:numCache>
                <c:formatCode>General</c:formatCode>
                <c:ptCount val="31"/>
                <c:pt idx="0">
                  <c:v>12729</c:v>
                </c:pt>
                <c:pt idx="1">
                  <c:v>7328</c:v>
                </c:pt>
                <c:pt idx="2">
                  <c:v>5677</c:v>
                </c:pt>
                <c:pt idx="3">
                  <c:v>5092</c:v>
                </c:pt>
                <c:pt idx="4">
                  <c:v>4531</c:v>
                </c:pt>
                <c:pt idx="5">
                  <c:v>3568</c:v>
                </c:pt>
                <c:pt idx="6">
                  <c:v>3233</c:v>
                </c:pt>
                <c:pt idx="7">
                  <c:v>2787</c:v>
                </c:pt>
                <c:pt idx="8">
                  <c:v>2406</c:v>
                </c:pt>
                <c:pt idx="9">
                  <c:v>2115</c:v>
                </c:pt>
                <c:pt idx="10">
                  <c:v>1864</c:v>
                </c:pt>
                <c:pt idx="11">
                  <c:v>1466</c:v>
                </c:pt>
                <c:pt idx="12">
                  <c:v>1291</c:v>
                </c:pt>
                <c:pt idx="13">
                  <c:v>1127</c:v>
                </c:pt>
                <c:pt idx="14">
                  <c:v>911</c:v>
                </c:pt>
                <c:pt idx="15">
                  <c:v>597</c:v>
                </c:pt>
                <c:pt idx="16">
                  <c:v>428</c:v>
                </c:pt>
                <c:pt idx="17">
                  <c:v>238</c:v>
                </c:pt>
                <c:pt idx="18">
                  <c:v>123</c:v>
                </c:pt>
                <c:pt idx="19">
                  <c:v>-99</c:v>
                </c:pt>
                <c:pt idx="20">
                  <c:v>-245</c:v>
                </c:pt>
                <c:pt idx="21">
                  <c:v>-575</c:v>
                </c:pt>
                <c:pt idx="22">
                  <c:v>-711</c:v>
                </c:pt>
                <c:pt idx="23">
                  <c:v>-950</c:v>
                </c:pt>
                <c:pt idx="24">
                  <c:v>-1093</c:v>
                </c:pt>
                <c:pt idx="25">
                  <c:v>-1383</c:v>
                </c:pt>
                <c:pt idx="26">
                  <c:v>-1682</c:v>
                </c:pt>
                <c:pt idx="27">
                  <c:v>-2117</c:v>
                </c:pt>
                <c:pt idx="28">
                  <c:v>-2506</c:v>
                </c:pt>
                <c:pt idx="29">
                  <c:v>-6928</c:v>
                </c:pt>
                <c:pt idx="30">
                  <c:v>#N/A</c:v>
                </c:pt>
              </c:numCache>
            </c:numRef>
          </c:val>
          <c:smooth val="1"/>
          <c:extLst>
            <c:ext xmlns:c16="http://schemas.microsoft.com/office/drawing/2014/chart" uri="{C3380CC4-5D6E-409C-BE32-E72D297353CC}">
              <c16:uniqueId val="{00000002-7144-4271-9B14-6199D81AECD3}"/>
            </c:ext>
          </c:extLst>
        </c:ser>
        <c:ser>
          <c:idx val="4"/>
          <c:order val="3"/>
          <c:tx>
            <c:strRef>
              <c:f>'[2]P3 Graphs &amp; Statistics'!$N$4</c:f>
              <c:strCache>
                <c:ptCount val="1"/>
                <c:pt idx="0">
                  <c:v>Adelaide SEAGas</c:v>
                </c:pt>
              </c:strCache>
            </c:strRef>
          </c:tx>
          <c:marker>
            <c:symbol val="none"/>
          </c:marker>
          <c:val>
            <c:numRef>
              <c:f>'[2]P3 Graphs &amp; Statistics'!$N$5:$N$35</c:f>
              <c:numCache>
                <c:formatCode>General</c:formatCode>
                <c:ptCount val="31"/>
                <c:pt idx="0">
                  <c:v>524</c:v>
                </c:pt>
                <c:pt idx="1">
                  <c:v>275</c:v>
                </c:pt>
                <c:pt idx="2">
                  <c:v>164</c:v>
                </c:pt>
                <c:pt idx="3">
                  <c:v>140</c:v>
                </c:pt>
                <c:pt idx="4">
                  <c:v>111</c:v>
                </c:pt>
                <c:pt idx="5">
                  <c:v>89</c:v>
                </c:pt>
                <c:pt idx="6">
                  <c:v>79</c:v>
                </c:pt>
                <c:pt idx="7">
                  <c:v>73</c:v>
                </c:pt>
                <c:pt idx="8">
                  <c:v>71</c:v>
                </c:pt>
                <c:pt idx="9">
                  <c:v>60</c:v>
                </c:pt>
                <c:pt idx="10">
                  <c:v>48</c:v>
                </c:pt>
                <c:pt idx="11">
                  <c:v>27</c:v>
                </c:pt>
                <c:pt idx="12">
                  <c:v>12</c:v>
                </c:pt>
                <c:pt idx="13">
                  <c:v>6</c:v>
                </c:pt>
                <c:pt idx="14">
                  <c:v>-5</c:v>
                </c:pt>
                <c:pt idx="15">
                  <c:v>-92</c:v>
                </c:pt>
                <c:pt idx="16">
                  <c:v>-201</c:v>
                </c:pt>
                <c:pt idx="17">
                  <c:v>-292</c:v>
                </c:pt>
                <c:pt idx="18">
                  <c:v>-396</c:v>
                </c:pt>
                <c:pt idx="19">
                  <c:v>-529</c:v>
                </c:pt>
                <c:pt idx="20">
                  <c:v>-794</c:v>
                </c:pt>
                <c:pt idx="21">
                  <c:v>-981</c:v>
                </c:pt>
                <c:pt idx="22">
                  <c:v>-1144</c:v>
                </c:pt>
                <c:pt idx="23">
                  <c:v>-1416</c:v>
                </c:pt>
                <c:pt idx="24">
                  <c:v>-1820</c:v>
                </c:pt>
                <c:pt idx="25">
                  <c:v>-2110</c:v>
                </c:pt>
                <c:pt idx="26">
                  <c:v>-2584</c:v>
                </c:pt>
                <c:pt idx="27">
                  <c:v>-3444</c:v>
                </c:pt>
                <c:pt idx="28">
                  <c:v>-4718</c:v>
                </c:pt>
                <c:pt idx="29">
                  <c:v>-7805</c:v>
                </c:pt>
                <c:pt idx="30">
                  <c:v>#N/A</c:v>
                </c:pt>
              </c:numCache>
            </c:numRef>
          </c:val>
          <c:smooth val="0"/>
          <c:extLst>
            <c:ext xmlns:c16="http://schemas.microsoft.com/office/drawing/2014/chart" uri="{C3380CC4-5D6E-409C-BE32-E72D297353CC}">
              <c16:uniqueId val="{00000003-7144-4271-9B14-6199D81AECD3}"/>
            </c:ext>
          </c:extLst>
        </c:ser>
        <c:ser>
          <c:idx val="5"/>
          <c:order val="4"/>
          <c:tx>
            <c:strRef>
              <c:f>'[2]P3 Graphs &amp; Statistics'!$O$4</c:f>
              <c:strCache>
                <c:ptCount val="1"/>
                <c:pt idx="0">
                  <c:v>Brisbane RBP</c:v>
                </c:pt>
              </c:strCache>
            </c:strRef>
          </c:tx>
          <c:marker>
            <c:symbol val="none"/>
          </c:marker>
          <c:val>
            <c:numRef>
              <c:f>'[2]P3 Graphs &amp; Statistics'!$O$5:$O$35</c:f>
              <c:numCache>
                <c:formatCode>General</c:formatCode>
                <c:ptCount val="31"/>
                <c:pt idx="0">
                  <c:v>6003</c:v>
                </c:pt>
                <c:pt idx="1">
                  <c:v>3452</c:v>
                </c:pt>
                <c:pt idx="2">
                  <c:v>2591</c:v>
                </c:pt>
                <c:pt idx="3">
                  <c:v>2187</c:v>
                </c:pt>
                <c:pt idx="4">
                  <c:v>1814</c:v>
                </c:pt>
                <c:pt idx="5">
                  <c:v>1645</c:v>
                </c:pt>
                <c:pt idx="6">
                  <c:v>1089</c:v>
                </c:pt>
                <c:pt idx="7">
                  <c:v>815</c:v>
                </c:pt>
                <c:pt idx="8">
                  <c:v>743</c:v>
                </c:pt>
                <c:pt idx="9">
                  <c:v>644</c:v>
                </c:pt>
                <c:pt idx="10">
                  <c:v>584</c:v>
                </c:pt>
                <c:pt idx="11">
                  <c:v>442</c:v>
                </c:pt>
                <c:pt idx="12">
                  <c:v>396</c:v>
                </c:pt>
                <c:pt idx="13">
                  <c:v>314</c:v>
                </c:pt>
                <c:pt idx="14">
                  <c:v>156</c:v>
                </c:pt>
                <c:pt idx="15">
                  <c:v>82</c:v>
                </c:pt>
                <c:pt idx="16">
                  <c:v>-2</c:v>
                </c:pt>
                <c:pt idx="17">
                  <c:v>-256</c:v>
                </c:pt>
                <c:pt idx="18">
                  <c:v>-363</c:v>
                </c:pt>
                <c:pt idx="19">
                  <c:v>-428</c:v>
                </c:pt>
                <c:pt idx="20">
                  <c:v>-581</c:v>
                </c:pt>
                <c:pt idx="21">
                  <c:v>-743</c:v>
                </c:pt>
                <c:pt idx="22">
                  <c:v>-836</c:v>
                </c:pt>
                <c:pt idx="23">
                  <c:v>-961</c:v>
                </c:pt>
                <c:pt idx="24">
                  <c:v>-1050</c:v>
                </c:pt>
                <c:pt idx="25">
                  <c:v>-1254</c:v>
                </c:pt>
                <c:pt idx="26">
                  <c:v>-1406</c:v>
                </c:pt>
                <c:pt idx="27">
                  <c:v>-1551</c:v>
                </c:pt>
                <c:pt idx="28">
                  <c:v>-1959</c:v>
                </c:pt>
                <c:pt idx="29">
                  <c:v>-13605</c:v>
                </c:pt>
                <c:pt idx="30">
                  <c:v>#N/A</c:v>
                </c:pt>
              </c:numCache>
            </c:numRef>
          </c:val>
          <c:smooth val="0"/>
          <c:extLst>
            <c:ext xmlns:c16="http://schemas.microsoft.com/office/drawing/2014/chart" uri="{C3380CC4-5D6E-409C-BE32-E72D297353CC}">
              <c16:uniqueId val="{00000004-7144-4271-9B14-6199D81AECD3}"/>
            </c:ext>
          </c:extLst>
        </c:ser>
        <c:dLbls>
          <c:showLegendKey val="0"/>
          <c:showVal val="0"/>
          <c:showCatName val="0"/>
          <c:showSerName val="0"/>
          <c:showPercent val="0"/>
          <c:showBubbleSize val="0"/>
        </c:dLbls>
        <c:smooth val="0"/>
        <c:axId val="520781888"/>
        <c:axId val="520783456"/>
      </c:lineChart>
      <c:catAx>
        <c:axId val="520781888"/>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en-US"/>
                  <a:t>Day in MOS Period</a:t>
                </a:r>
              </a:p>
            </c:rich>
          </c:tx>
          <c:layout>
            <c:manualLayout>
              <c:xMode val="edge"/>
              <c:yMode val="edge"/>
              <c:x val="0.46205404011998497"/>
              <c:y val="0.9295786477394550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0783456"/>
        <c:crosses val="autoZero"/>
        <c:auto val="1"/>
        <c:lblAlgn val="ctr"/>
        <c:lblOffset val="100"/>
        <c:tickLblSkip val="10"/>
        <c:tickMarkSkip val="5"/>
        <c:noMultiLvlLbl val="0"/>
      </c:catAx>
      <c:valAx>
        <c:axId val="520783456"/>
        <c:scaling>
          <c:orientation val="minMax"/>
        </c:scaling>
        <c:delete val="0"/>
        <c:axPos val="l"/>
        <c:majorGridlines>
          <c:spPr>
            <a:ln w="3175">
              <a:solidFill>
                <a:srgbClr val="C0C0C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GJ/d</a:t>
                </a:r>
              </a:p>
            </c:rich>
          </c:tx>
          <c:layout>
            <c:manualLayout>
              <c:xMode val="edge"/>
              <c:yMode val="edge"/>
              <c:x val="2.0089285714285716E-2"/>
              <c:y val="0.4422541126021218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0781888"/>
        <c:crosses val="autoZero"/>
        <c:crossBetween val="between"/>
      </c:valAx>
      <c:spPr>
        <a:solidFill>
          <a:srgbClr val="FFFFFF"/>
        </a:solidFill>
        <a:ln w="12700">
          <a:solidFill>
            <a:srgbClr val="808080"/>
          </a:solidFill>
          <a:prstDash val="solid"/>
        </a:ln>
      </c:spPr>
    </c:plotArea>
    <c:legend>
      <c:legendPos val="r"/>
      <c:layout>
        <c:manualLayout>
          <c:xMode val="edge"/>
          <c:yMode val="edge"/>
          <c:x val="0.21651809148856391"/>
          <c:y val="0.76056426749473216"/>
          <c:w val="0.66569952193475812"/>
          <c:h val="0.12675967616723971"/>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[4]Period_1!$Y$3</c:f>
              <c:strCache>
                <c:ptCount val="1"/>
                <c:pt idx="0">
                  <c:v>0.25</c:v>
                </c:pt>
              </c:strCache>
            </c:strRef>
          </c:tx>
          <c:spPr>
            <a:ln w="28575">
              <a:noFill/>
            </a:ln>
          </c:spPr>
          <c:marker>
            <c:symbol val="none"/>
          </c:marker>
          <c:cat>
            <c:strRef>
              <c:f>[4]Period_1!$Z$2:$AD$2</c:f>
              <c:strCache>
                <c:ptCount val="5"/>
                <c:pt idx="0">
                  <c:v>Sydney MSP</c:v>
                </c:pt>
                <c:pt idx="1">
                  <c:v>Sydney EGP</c:v>
                </c:pt>
                <c:pt idx="2">
                  <c:v>Adelaide MAP</c:v>
                </c:pt>
                <c:pt idx="3">
                  <c:v>Adelaide SEAGas</c:v>
                </c:pt>
                <c:pt idx="4">
                  <c:v>Brisbane RBP</c:v>
                </c:pt>
              </c:strCache>
            </c:strRef>
          </c:cat>
          <c:val>
            <c:numRef>
              <c:f>[4]Period_1!$Z$3:$AD$3</c:f>
              <c:numCache>
                <c:formatCode>General</c:formatCode>
                <c:ptCount val="5"/>
                <c:pt idx="0">
                  <c:v>-15237</c:v>
                </c:pt>
                <c:pt idx="1">
                  <c:v>6644.4838650000002</c:v>
                </c:pt>
                <c:pt idx="2">
                  <c:v>-3147.75</c:v>
                </c:pt>
                <c:pt idx="3">
                  <c:v>-496</c:v>
                </c:pt>
                <c:pt idx="4">
                  <c:v>-1448.25</c:v>
                </c:pt>
              </c:numCache>
            </c:numRef>
          </c:val>
          <c:smooth val="0"/>
          <c:extLst>
            <c:ext xmlns:c16="http://schemas.microsoft.com/office/drawing/2014/chart" uri="{C3380CC4-5D6E-409C-BE32-E72D297353CC}">
              <c16:uniqueId val="{00000000-2060-47A1-9504-DD05034783AA}"/>
            </c:ext>
          </c:extLst>
        </c:ser>
        <c:ser>
          <c:idx val="1"/>
          <c:order val="1"/>
          <c:tx>
            <c:strRef>
              <c:f>[4]Period_1!$Y$4</c:f>
              <c:strCache>
                <c:ptCount val="1"/>
                <c:pt idx="0">
                  <c:v>0.05</c:v>
                </c:pt>
              </c:strCache>
            </c:strRef>
          </c:tx>
          <c:spPr>
            <a:ln w="28575">
              <a:noFill/>
            </a:ln>
          </c:spPr>
          <c:marker>
            <c:symbol val="circle"/>
            <c:size val="5"/>
            <c:spPr>
              <a:solidFill>
                <a:srgbClr val="33CCCC"/>
              </a:solidFill>
              <a:ln>
                <a:solidFill>
                  <a:srgbClr val="0000FF"/>
                </a:solidFill>
                <a:prstDash val="solid"/>
              </a:ln>
            </c:spPr>
          </c:marker>
          <c:cat>
            <c:strRef>
              <c:f>[4]Period_1!$Z$2:$AD$2</c:f>
              <c:strCache>
                <c:ptCount val="5"/>
                <c:pt idx="0">
                  <c:v>Sydney MSP</c:v>
                </c:pt>
                <c:pt idx="1">
                  <c:v>Sydney EGP</c:v>
                </c:pt>
                <c:pt idx="2">
                  <c:v>Adelaide MAP</c:v>
                </c:pt>
                <c:pt idx="3">
                  <c:v>Adelaide SEAGas</c:v>
                </c:pt>
                <c:pt idx="4">
                  <c:v>Brisbane RBP</c:v>
                </c:pt>
              </c:strCache>
            </c:strRef>
          </c:cat>
          <c:val>
            <c:numRef>
              <c:f>[4]Period_1!$Z$4:$AD$4</c:f>
              <c:numCache>
                <c:formatCode>General</c:formatCode>
                <c:ptCount val="5"/>
                <c:pt idx="0">
                  <c:v>-24149.55</c:v>
                </c:pt>
                <c:pt idx="1">
                  <c:v>4226.2051655000005</c:v>
                </c:pt>
                <c:pt idx="2">
                  <c:v>-5770.95</c:v>
                </c:pt>
                <c:pt idx="3">
                  <c:v>-3844.6499999999996</c:v>
                </c:pt>
                <c:pt idx="4">
                  <c:v>-2609.9499999999998</c:v>
                </c:pt>
              </c:numCache>
            </c:numRef>
          </c:val>
          <c:smooth val="0"/>
          <c:extLst>
            <c:ext xmlns:c16="http://schemas.microsoft.com/office/drawing/2014/chart" uri="{C3380CC4-5D6E-409C-BE32-E72D297353CC}">
              <c16:uniqueId val="{00000001-2060-47A1-9504-DD05034783AA}"/>
            </c:ext>
          </c:extLst>
        </c:ser>
        <c:ser>
          <c:idx val="2"/>
          <c:order val="2"/>
          <c:tx>
            <c:strRef>
              <c:f>[4]Period_1!$Y$5</c:f>
              <c:strCache>
                <c:ptCount val="1"/>
                <c:pt idx="0">
                  <c:v>Min</c:v>
                </c:pt>
              </c:strCache>
            </c:strRef>
          </c:tx>
          <c:spPr>
            <a:ln w="28575">
              <a:noFill/>
            </a:ln>
          </c:spPr>
          <c:marker>
            <c:symbol val="dash"/>
            <c:size val="5"/>
            <c:spPr>
              <a:solidFill>
                <a:srgbClr val="0000FF"/>
              </a:solidFill>
              <a:ln>
                <a:solidFill>
                  <a:srgbClr val="0000FF"/>
                </a:solidFill>
                <a:prstDash val="solid"/>
              </a:ln>
            </c:spPr>
          </c:marker>
          <c:cat>
            <c:strRef>
              <c:f>[4]Period_1!$Z$2:$AD$2</c:f>
              <c:strCache>
                <c:ptCount val="5"/>
                <c:pt idx="0">
                  <c:v>Sydney MSP</c:v>
                </c:pt>
                <c:pt idx="1">
                  <c:v>Sydney EGP</c:v>
                </c:pt>
                <c:pt idx="2">
                  <c:v>Adelaide MAP</c:v>
                </c:pt>
                <c:pt idx="3">
                  <c:v>Adelaide SEAGas</c:v>
                </c:pt>
                <c:pt idx="4">
                  <c:v>Brisbane RBP</c:v>
                </c:pt>
              </c:strCache>
            </c:strRef>
          </c:cat>
          <c:val>
            <c:numRef>
              <c:f>[4]Period_1!$Z$5:$AD$5</c:f>
              <c:numCache>
                <c:formatCode>General</c:formatCode>
                <c:ptCount val="5"/>
                <c:pt idx="0">
                  <c:v>-37968</c:v>
                </c:pt>
                <c:pt idx="1">
                  <c:v>-15547.353090000001</c:v>
                </c:pt>
                <c:pt idx="2">
                  <c:v>-11642</c:v>
                </c:pt>
                <c:pt idx="3">
                  <c:v>-10192</c:v>
                </c:pt>
                <c:pt idx="4">
                  <c:v>-4690</c:v>
                </c:pt>
              </c:numCache>
            </c:numRef>
          </c:val>
          <c:smooth val="0"/>
          <c:extLst>
            <c:ext xmlns:c16="http://schemas.microsoft.com/office/drawing/2014/chart" uri="{C3380CC4-5D6E-409C-BE32-E72D297353CC}">
              <c16:uniqueId val="{00000002-2060-47A1-9504-DD05034783AA}"/>
            </c:ext>
          </c:extLst>
        </c:ser>
        <c:ser>
          <c:idx val="3"/>
          <c:order val="3"/>
          <c:tx>
            <c:strRef>
              <c:f>[4]Period_1!$Y$6</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[4]Period_1!$Z$2:$AD$2</c:f>
              <c:strCache>
                <c:ptCount val="5"/>
                <c:pt idx="0">
                  <c:v>Sydney MSP</c:v>
                </c:pt>
                <c:pt idx="1">
                  <c:v>Sydney EGP</c:v>
                </c:pt>
                <c:pt idx="2">
                  <c:v>Adelaide MAP</c:v>
                </c:pt>
                <c:pt idx="3">
                  <c:v>Adelaide SEAGas</c:v>
                </c:pt>
                <c:pt idx="4">
                  <c:v>Brisbane RBP</c:v>
                </c:pt>
              </c:strCache>
            </c:strRef>
          </c:cat>
          <c:val>
            <c:numRef>
              <c:f>[4]Period_1!$Z$6:$AD$6</c:f>
              <c:numCache>
                <c:formatCode>General</c:formatCode>
                <c:ptCount val="5"/>
                <c:pt idx="0">
                  <c:v>-9117.5333333333328</c:v>
                </c:pt>
                <c:pt idx="1">
                  <c:v>9521.8791639999999</c:v>
                </c:pt>
                <c:pt idx="2">
                  <c:v>-492.1</c:v>
                </c:pt>
                <c:pt idx="3">
                  <c:v>-855.4</c:v>
                </c:pt>
                <c:pt idx="4">
                  <c:v>-229.66666666666666</c:v>
                </c:pt>
              </c:numCache>
            </c:numRef>
          </c:val>
          <c:smooth val="0"/>
          <c:extLst>
            <c:ext xmlns:c16="http://schemas.microsoft.com/office/drawing/2014/chart" uri="{C3380CC4-5D6E-409C-BE32-E72D297353CC}">
              <c16:uniqueId val="{00000003-2060-47A1-9504-DD05034783AA}"/>
            </c:ext>
          </c:extLst>
        </c:ser>
        <c:ser>
          <c:idx val="4"/>
          <c:order val="4"/>
          <c:tx>
            <c:strRef>
              <c:f>[4]Period_1!$Y$7</c:f>
              <c:strCache>
                <c:ptCount val="1"/>
                <c:pt idx="0">
                  <c:v>Median</c:v>
                </c:pt>
              </c:strCache>
            </c:strRef>
          </c:tx>
          <c:spPr>
            <a:ln w="28575">
              <a:noFill/>
            </a:ln>
          </c:spPr>
          <c:marker>
            <c:symbol val="dash"/>
            <c:size val="20"/>
            <c:spPr>
              <a:noFill/>
              <a:ln>
                <a:solidFill>
                  <a:srgbClr val="FF6600"/>
                </a:solidFill>
                <a:prstDash val="solid"/>
              </a:ln>
            </c:spPr>
          </c:marker>
          <c:cat>
            <c:strRef>
              <c:f>[4]Period_1!$Z$2:$AD$2</c:f>
              <c:strCache>
                <c:ptCount val="5"/>
                <c:pt idx="0">
                  <c:v>Sydney MSP</c:v>
                </c:pt>
                <c:pt idx="1">
                  <c:v>Sydney EGP</c:v>
                </c:pt>
                <c:pt idx="2">
                  <c:v>Adelaide MAP</c:v>
                </c:pt>
                <c:pt idx="3">
                  <c:v>Adelaide SEAGas</c:v>
                </c:pt>
                <c:pt idx="4">
                  <c:v>Brisbane RBP</c:v>
                </c:pt>
              </c:strCache>
            </c:strRef>
          </c:cat>
          <c:val>
            <c:numRef>
              <c:f>[4]Period_1!$Z$7:$AD$7</c:f>
              <c:numCache>
                <c:formatCode>General</c:formatCode>
                <c:ptCount val="5"/>
                <c:pt idx="0">
                  <c:v>-9314</c:v>
                </c:pt>
                <c:pt idx="1">
                  <c:v>9321.0092550000008</c:v>
                </c:pt>
                <c:pt idx="2">
                  <c:v>-843</c:v>
                </c:pt>
                <c:pt idx="3">
                  <c:v>22</c:v>
                </c:pt>
                <c:pt idx="4">
                  <c:v>-339</c:v>
                </c:pt>
              </c:numCache>
            </c:numRef>
          </c:val>
          <c:smooth val="0"/>
          <c:extLst>
            <c:ext xmlns:c16="http://schemas.microsoft.com/office/drawing/2014/chart" uri="{C3380CC4-5D6E-409C-BE32-E72D297353CC}">
              <c16:uniqueId val="{00000004-2060-47A1-9504-DD05034783AA}"/>
            </c:ext>
          </c:extLst>
        </c:ser>
        <c:ser>
          <c:idx val="5"/>
          <c:order val="5"/>
          <c:tx>
            <c:strRef>
              <c:f>[4]Period_1!$Y$8</c:f>
              <c:strCache>
                <c:ptCount val="1"/>
                <c:pt idx="0">
                  <c:v>Max</c:v>
                </c:pt>
              </c:strCache>
            </c:strRef>
          </c:tx>
          <c:spPr>
            <a:ln w="28575">
              <a:noFill/>
            </a:ln>
          </c:spPr>
          <c:marker>
            <c:symbol val="dash"/>
            <c:size val="5"/>
            <c:spPr>
              <a:solidFill>
                <a:srgbClr val="0000FF"/>
              </a:solidFill>
              <a:ln>
                <a:solidFill>
                  <a:srgbClr val="0000FF"/>
                </a:solidFill>
                <a:prstDash val="solid"/>
              </a:ln>
            </c:spPr>
          </c:marker>
          <c:cat>
            <c:strRef>
              <c:f>[4]Period_1!$Z$2:$AD$2</c:f>
              <c:strCache>
                <c:ptCount val="5"/>
                <c:pt idx="0">
                  <c:v>Sydney MSP</c:v>
                </c:pt>
                <c:pt idx="1">
                  <c:v>Sydney EGP</c:v>
                </c:pt>
                <c:pt idx="2">
                  <c:v>Adelaide MAP</c:v>
                </c:pt>
                <c:pt idx="3">
                  <c:v>Adelaide SEAGas</c:v>
                </c:pt>
                <c:pt idx="4">
                  <c:v>Brisbane RBP</c:v>
                </c:pt>
              </c:strCache>
            </c:strRef>
          </c:cat>
          <c:val>
            <c:numRef>
              <c:f>[4]Period_1!$Z$8:$AD$8</c:f>
              <c:numCache>
                <c:formatCode>General</c:formatCode>
                <c:ptCount val="5"/>
                <c:pt idx="0">
                  <c:v>19447</c:v>
                </c:pt>
                <c:pt idx="1">
                  <c:v>22499.22869</c:v>
                </c:pt>
                <c:pt idx="2">
                  <c:v>11989</c:v>
                </c:pt>
                <c:pt idx="3">
                  <c:v>530</c:v>
                </c:pt>
                <c:pt idx="4">
                  <c:v>6606</c:v>
                </c:pt>
              </c:numCache>
            </c:numRef>
          </c:val>
          <c:smooth val="0"/>
          <c:extLst>
            <c:ext xmlns:c16="http://schemas.microsoft.com/office/drawing/2014/chart" uri="{C3380CC4-5D6E-409C-BE32-E72D297353CC}">
              <c16:uniqueId val="{00000005-2060-47A1-9504-DD05034783AA}"/>
            </c:ext>
          </c:extLst>
        </c:ser>
        <c:ser>
          <c:idx val="10"/>
          <c:order val="6"/>
          <c:tx>
            <c:strRef>
              <c:f>[4]Period_1!$Y$9</c:f>
              <c:strCache>
                <c:ptCount val="1"/>
                <c:pt idx="0">
                  <c:v>0.95</c:v>
                </c:pt>
              </c:strCache>
            </c:strRef>
          </c:tx>
          <c:spPr>
            <a:ln w="28575">
              <a:noFill/>
            </a:ln>
          </c:spPr>
          <c:marker>
            <c:symbol val="circle"/>
            <c:size val="5"/>
            <c:spPr>
              <a:solidFill>
                <a:srgbClr val="00FFFF"/>
              </a:solidFill>
              <a:ln>
                <a:solidFill>
                  <a:srgbClr val="0000FF"/>
                </a:solidFill>
                <a:prstDash val="solid"/>
              </a:ln>
            </c:spPr>
          </c:marker>
          <c:cat>
            <c:strRef>
              <c:f>[4]Period_1!$Z$2:$AD$2</c:f>
              <c:strCache>
                <c:ptCount val="5"/>
                <c:pt idx="0">
                  <c:v>Sydney MSP</c:v>
                </c:pt>
                <c:pt idx="1">
                  <c:v>Sydney EGP</c:v>
                </c:pt>
                <c:pt idx="2">
                  <c:v>Adelaide MAP</c:v>
                </c:pt>
                <c:pt idx="3">
                  <c:v>Adelaide SEAGas</c:v>
                </c:pt>
                <c:pt idx="4">
                  <c:v>Brisbane RBP</c:v>
                </c:pt>
              </c:strCache>
            </c:strRef>
          </c:cat>
          <c:val>
            <c:numRef>
              <c:f>[4]Period_1!$Z$9:$AD$9</c:f>
              <c:numCache>
                <c:formatCode>General</c:formatCode>
                <c:ptCount val="5"/>
                <c:pt idx="0">
                  <c:v>9890.9499999999862</c:v>
                </c:pt>
                <c:pt idx="1">
                  <c:v>17762.327325499999</c:v>
                </c:pt>
                <c:pt idx="2">
                  <c:v>6926.4499999999916</c:v>
                </c:pt>
                <c:pt idx="3">
                  <c:v>164.49999999999991</c:v>
                </c:pt>
                <c:pt idx="4">
                  <c:v>2552.699999999998</c:v>
                </c:pt>
              </c:numCache>
            </c:numRef>
          </c:val>
          <c:smooth val="0"/>
          <c:extLst>
            <c:ext xmlns:c16="http://schemas.microsoft.com/office/drawing/2014/chart" uri="{C3380CC4-5D6E-409C-BE32-E72D297353CC}">
              <c16:uniqueId val="{00000006-2060-47A1-9504-DD05034783AA}"/>
            </c:ext>
          </c:extLst>
        </c:ser>
        <c:ser>
          <c:idx val="11"/>
          <c:order val="7"/>
          <c:tx>
            <c:strRef>
              <c:f>[4]Period_1!$Y$10</c:f>
              <c:strCache>
                <c:ptCount val="1"/>
                <c:pt idx="0">
                  <c:v>0.75</c:v>
                </c:pt>
              </c:strCache>
            </c:strRef>
          </c:tx>
          <c:spPr>
            <a:ln w="28575">
              <a:noFill/>
            </a:ln>
          </c:spPr>
          <c:marker>
            <c:symbol val="none"/>
          </c:marker>
          <c:cat>
            <c:strRef>
              <c:f>[4]Period_1!$Z$2:$AD$2</c:f>
              <c:strCache>
                <c:ptCount val="5"/>
                <c:pt idx="0">
                  <c:v>Sydney MSP</c:v>
                </c:pt>
                <c:pt idx="1">
                  <c:v>Sydney EGP</c:v>
                </c:pt>
                <c:pt idx="2">
                  <c:v>Adelaide MAP</c:v>
                </c:pt>
                <c:pt idx="3">
                  <c:v>Adelaide SEAGas</c:v>
                </c:pt>
                <c:pt idx="4">
                  <c:v>Brisbane RBP</c:v>
                </c:pt>
              </c:strCache>
            </c:strRef>
          </c:cat>
          <c:val>
            <c:numRef>
              <c:f>[4]Period_1!$Z$10:$AD$10</c:f>
              <c:numCache>
                <c:formatCode>General</c:formatCode>
                <c:ptCount val="5"/>
                <c:pt idx="0">
                  <c:v>-3183.5</c:v>
                </c:pt>
                <c:pt idx="1">
                  <c:v>12941.0054225</c:v>
                </c:pt>
                <c:pt idx="2">
                  <c:v>1947</c:v>
                </c:pt>
                <c:pt idx="3">
                  <c:v>74.5</c:v>
                </c:pt>
                <c:pt idx="4">
                  <c:v>546.25</c:v>
                </c:pt>
              </c:numCache>
            </c:numRef>
          </c:val>
          <c:smooth val="0"/>
          <c:extLst>
            <c:ext xmlns:c16="http://schemas.microsoft.com/office/drawing/2014/chart" uri="{C3380CC4-5D6E-409C-BE32-E72D297353CC}">
              <c16:uniqueId val="{00000007-2060-47A1-9504-DD05034783AA}"/>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522418056"/>
        <c:axId val="522422368"/>
      </c:lineChart>
      <c:catAx>
        <c:axId val="5224180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2422368"/>
        <c:crosses val="autoZero"/>
        <c:auto val="1"/>
        <c:lblAlgn val="ctr"/>
        <c:lblOffset val="100"/>
        <c:tickLblSkip val="1"/>
        <c:tickMarkSkip val="1"/>
        <c:noMultiLvlLbl val="0"/>
      </c:catAx>
      <c:valAx>
        <c:axId val="52242236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2418056"/>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187518732908774"/>
          <c:y val="5.915501094164137E-2"/>
          <c:w val="0.80803659497571123"/>
          <c:h val="0.84507158488059098"/>
        </c:manualLayout>
      </c:layout>
      <c:lineChart>
        <c:grouping val="standard"/>
        <c:varyColors val="0"/>
        <c:ser>
          <c:idx val="1"/>
          <c:order val="0"/>
          <c:tx>
            <c:strRef>
              <c:f>'[4]P1 Graphs &amp; Statistics'!$K$4</c:f>
              <c:strCache>
                <c:ptCount val="1"/>
                <c:pt idx="0">
                  <c:v>Sydney MSP</c:v>
                </c:pt>
              </c:strCache>
            </c:strRef>
          </c:tx>
          <c:spPr>
            <a:ln w="25400">
              <a:solidFill>
                <a:srgbClr val="0000FF"/>
              </a:solidFill>
              <a:prstDash val="solid"/>
            </a:ln>
          </c:spPr>
          <c:marker>
            <c:symbol val="none"/>
          </c:marker>
          <c:val>
            <c:numRef>
              <c:f>'[4]P1 Graphs &amp; Statistics'!$K$5:$K$35</c:f>
              <c:numCache>
                <c:formatCode>General</c:formatCode>
                <c:ptCount val="31"/>
                <c:pt idx="0">
                  <c:v>19447</c:v>
                </c:pt>
                <c:pt idx="1">
                  <c:v>12091</c:v>
                </c:pt>
                <c:pt idx="2">
                  <c:v>7202</c:v>
                </c:pt>
                <c:pt idx="3">
                  <c:v>2289</c:v>
                </c:pt>
                <c:pt idx="4">
                  <c:v>0</c:v>
                </c:pt>
                <c:pt idx="5">
                  <c:v>-778</c:v>
                </c:pt>
                <c:pt idx="6">
                  <c:v>-2395</c:v>
                </c:pt>
                <c:pt idx="7">
                  <c:v>-3000</c:v>
                </c:pt>
                <c:pt idx="8">
                  <c:v>-3734</c:v>
                </c:pt>
                <c:pt idx="9">
                  <c:v>-4935</c:v>
                </c:pt>
                <c:pt idx="10">
                  <c:v>-6457</c:v>
                </c:pt>
                <c:pt idx="11">
                  <c:v>-7583</c:v>
                </c:pt>
                <c:pt idx="12">
                  <c:v>-7838</c:v>
                </c:pt>
                <c:pt idx="13">
                  <c:v>-8264</c:v>
                </c:pt>
                <c:pt idx="14">
                  <c:v>-8814</c:v>
                </c:pt>
                <c:pt idx="15">
                  <c:v>-9814</c:v>
                </c:pt>
                <c:pt idx="16">
                  <c:v>-10548</c:v>
                </c:pt>
                <c:pt idx="17">
                  <c:v>-11780</c:v>
                </c:pt>
                <c:pt idx="18">
                  <c:v>-12599</c:v>
                </c:pt>
                <c:pt idx="19">
                  <c:v>-12950</c:v>
                </c:pt>
                <c:pt idx="20">
                  <c:v>-13453</c:v>
                </c:pt>
                <c:pt idx="21">
                  <c:v>-14226</c:v>
                </c:pt>
                <c:pt idx="22">
                  <c:v>-15574</c:v>
                </c:pt>
                <c:pt idx="23">
                  <c:v>-16496</c:v>
                </c:pt>
                <c:pt idx="24">
                  <c:v>-17860</c:v>
                </c:pt>
                <c:pt idx="25">
                  <c:v>-19130</c:v>
                </c:pt>
                <c:pt idx="26">
                  <c:v>-20234</c:v>
                </c:pt>
                <c:pt idx="27">
                  <c:v>-23192</c:v>
                </c:pt>
                <c:pt idx="28">
                  <c:v>-24933</c:v>
                </c:pt>
                <c:pt idx="29">
                  <c:v>-37968</c:v>
                </c:pt>
                <c:pt idx="30">
                  <c:v>#N/A</c:v>
                </c:pt>
              </c:numCache>
            </c:numRef>
          </c:val>
          <c:smooth val="1"/>
          <c:extLst>
            <c:ext xmlns:c16="http://schemas.microsoft.com/office/drawing/2014/chart" uri="{C3380CC4-5D6E-409C-BE32-E72D297353CC}">
              <c16:uniqueId val="{00000000-3665-4DA2-8DE0-21E356FA6F60}"/>
            </c:ext>
          </c:extLst>
        </c:ser>
        <c:ser>
          <c:idx val="2"/>
          <c:order val="1"/>
          <c:tx>
            <c:strRef>
              <c:f>'[4]P1 Graphs &amp; Statistics'!$L$4</c:f>
              <c:strCache>
                <c:ptCount val="1"/>
                <c:pt idx="0">
                  <c:v>Sydney EGP</c:v>
                </c:pt>
              </c:strCache>
            </c:strRef>
          </c:tx>
          <c:spPr>
            <a:ln w="25400">
              <a:solidFill>
                <a:srgbClr val="FFC322"/>
              </a:solidFill>
              <a:prstDash val="solid"/>
            </a:ln>
          </c:spPr>
          <c:marker>
            <c:symbol val="none"/>
          </c:marker>
          <c:val>
            <c:numRef>
              <c:f>'[4]P1 Graphs &amp; Statistics'!$L$5:$L$35</c:f>
              <c:numCache>
                <c:formatCode>General</c:formatCode>
                <c:ptCount val="31"/>
                <c:pt idx="0">
                  <c:v>22499.22869</c:v>
                </c:pt>
                <c:pt idx="1">
                  <c:v>18345.016490000002</c:v>
                </c:pt>
                <c:pt idx="2">
                  <c:v>17050.151679999999</c:v>
                </c:pt>
                <c:pt idx="3">
                  <c:v>15542.426090000001</c:v>
                </c:pt>
                <c:pt idx="4">
                  <c:v>14842.793240000001</c:v>
                </c:pt>
                <c:pt idx="5">
                  <c:v>14121.47308</c:v>
                </c:pt>
                <c:pt idx="6">
                  <c:v>13664.4107</c:v>
                </c:pt>
                <c:pt idx="7">
                  <c:v>13100.51784</c:v>
                </c:pt>
                <c:pt idx="8">
                  <c:v>12462.46817</c:v>
                </c:pt>
                <c:pt idx="9">
                  <c:v>11918.223470000001</c:v>
                </c:pt>
                <c:pt idx="10">
                  <c:v>11222.52936</c:v>
                </c:pt>
                <c:pt idx="11">
                  <c:v>10901.386710000001</c:v>
                </c:pt>
                <c:pt idx="12">
                  <c:v>10385.20804</c:v>
                </c:pt>
                <c:pt idx="13">
                  <c:v>9974.4950599999993</c:v>
                </c:pt>
                <c:pt idx="14">
                  <c:v>9529.5883300000005</c:v>
                </c:pt>
                <c:pt idx="15">
                  <c:v>9112.4301799999994</c:v>
                </c:pt>
                <c:pt idx="16">
                  <c:v>8969.0059999999994</c:v>
                </c:pt>
                <c:pt idx="17">
                  <c:v>8610.7047399999992</c:v>
                </c:pt>
                <c:pt idx="18">
                  <c:v>8228.9669200000008</c:v>
                </c:pt>
                <c:pt idx="19">
                  <c:v>7904.4580800000003</c:v>
                </c:pt>
                <c:pt idx="20">
                  <c:v>7196.5331399999995</c:v>
                </c:pt>
                <c:pt idx="21">
                  <c:v>6907.0568400000002</c:v>
                </c:pt>
                <c:pt idx="22">
                  <c:v>6556.9595399999998</c:v>
                </c:pt>
                <c:pt idx="23">
                  <c:v>6263.4570800000001</c:v>
                </c:pt>
                <c:pt idx="24">
                  <c:v>6106.02567</c:v>
                </c:pt>
                <c:pt idx="25">
                  <c:v>5914.7914199999996</c:v>
                </c:pt>
                <c:pt idx="26">
                  <c:v>5353.7672599999996</c:v>
                </c:pt>
                <c:pt idx="27">
                  <c:v>4596.0463900000004</c:v>
                </c:pt>
                <c:pt idx="28">
                  <c:v>3923.6078000000002</c:v>
                </c:pt>
                <c:pt idx="29">
                  <c:v>-15547.353090000001</c:v>
                </c:pt>
                <c:pt idx="30">
                  <c:v>#N/A</c:v>
                </c:pt>
              </c:numCache>
            </c:numRef>
          </c:val>
          <c:smooth val="1"/>
          <c:extLst>
            <c:ext xmlns:c16="http://schemas.microsoft.com/office/drawing/2014/chart" uri="{C3380CC4-5D6E-409C-BE32-E72D297353CC}">
              <c16:uniqueId val="{00000001-3665-4DA2-8DE0-21E356FA6F60}"/>
            </c:ext>
          </c:extLst>
        </c:ser>
        <c:ser>
          <c:idx val="3"/>
          <c:order val="2"/>
          <c:tx>
            <c:strRef>
              <c:f>'[4]P1 Graphs &amp; Statistics'!$M$4</c:f>
              <c:strCache>
                <c:ptCount val="1"/>
                <c:pt idx="0">
                  <c:v>Adelaide MAP</c:v>
                </c:pt>
              </c:strCache>
            </c:strRef>
          </c:tx>
          <c:spPr>
            <a:ln w="25400">
              <a:solidFill>
                <a:srgbClr val="FF6600"/>
              </a:solidFill>
              <a:prstDash val="solid"/>
            </a:ln>
          </c:spPr>
          <c:marker>
            <c:symbol val="none"/>
          </c:marker>
          <c:val>
            <c:numRef>
              <c:f>'[4]P1 Graphs &amp; Statistics'!$M$5:$M$35</c:f>
              <c:numCache>
                <c:formatCode>General</c:formatCode>
                <c:ptCount val="31"/>
                <c:pt idx="0">
                  <c:v>11989</c:v>
                </c:pt>
                <c:pt idx="1">
                  <c:v>8258</c:v>
                </c:pt>
                <c:pt idx="2">
                  <c:v>5299</c:v>
                </c:pt>
                <c:pt idx="3">
                  <c:v>4079</c:v>
                </c:pt>
                <c:pt idx="4">
                  <c:v>3647</c:v>
                </c:pt>
                <c:pt idx="5">
                  <c:v>3323</c:v>
                </c:pt>
                <c:pt idx="6">
                  <c:v>2652</c:v>
                </c:pt>
                <c:pt idx="7">
                  <c:v>2118</c:v>
                </c:pt>
                <c:pt idx="8">
                  <c:v>1434</c:v>
                </c:pt>
                <c:pt idx="9">
                  <c:v>869</c:v>
                </c:pt>
                <c:pt idx="10">
                  <c:v>198</c:v>
                </c:pt>
                <c:pt idx="11">
                  <c:v>26</c:v>
                </c:pt>
                <c:pt idx="12">
                  <c:v>-379</c:v>
                </c:pt>
                <c:pt idx="13">
                  <c:v>-658</c:v>
                </c:pt>
                <c:pt idx="14">
                  <c:v>-778</c:v>
                </c:pt>
                <c:pt idx="15">
                  <c:v>-908</c:v>
                </c:pt>
                <c:pt idx="16">
                  <c:v>-1411</c:v>
                </c:pt>
                <c:pt idx="17">
                  <c:v>-1594</c:v>
                </c:pt>
                <c:pt idx="18">
                  <c:v>-2027</c:v>
                </c:pt>
                <c:pt idx="19">
                  <c:v>-2178</c:v>
                </c:pt>
                <c:pt idx="20">
                  <c:v>-2390</c:v>
                </c:pt>
                <c:pt idx="21">
                  <c:v>-2598</c:v>
                </c:pt>
                <c:pt idx="22">
                  <c:v>-3331</c:v>
                </c:pt>
                <c:pt idx="23">
                  <c:v>-3543</c:v>
                </c:pt>
                <c:pt idx="24">
                  <c:v>-4029</c:v>
                </c:pt>
                <c:pt idx="25">
                  <c:v>-4717</c:v>
                </c:pt>
                <c:pt idx="26">
                  <c:v>-5001</c:v>
                </c:pt>
                <c:pt idx="27">
                  <c:v>-5381</c:v>
                </c:pt>
                <c:pt idx="28">
                  <c:v>-6090</c:v>
                </c:pt>
                <c:pt idx="29">
                  <c:v>-11642</c:v>
                </c:pt>
                <c:pt idx="30">
                  <c:v>#N/A</c:v>
                </c:pt>
              </c:numCache>
            </c:numRef>
          </c:val>
          <c:smooth val="1"/>
          <c:extLst>
            <c:ext xmlns:c16="http://schemas.microsoft.com/office/drawing/2014/chart" uri="{C3380CC4-5D6E-409C-BE32-E72D297353CC}">
              <c16:uniqueId val="{00000002-3665-4DA2-8DE0-21E356FA6F60}"/>
            </c:ext>
          </c:extLst>
        </c:ser>
        <c:ser>
          <c:idx val="4"/>
          <c:order val="3"/>
          <c:tx>
            <c:strRef>
              <c:f>'[4]P1 Graphs &amp; Statistics'!$N$4</c:f>
              <c:strCache>
                <c:ptCount val="1"/>
                <c:pt idx="0">
                  <c:v>Adelaide SEAGas</c:v>
                </c:pt>
              </c:strCache>
            </c:strRef>
          </c:tx>
          <c:marker>
            <c:symbol val="none"/>
          </c:marker>
          <c:val>
            <c:numRef>
              <c:f>'[4]P1 Graphs &amp; Statistics'!$N$5:$N$35</c:f>
              <c:numCache>
                <c:formatCode>General</c:formatCode>
                <c:ptCount val="31"/>
                <c:pt idx="0">
                  <c:v>530</c:v>
                </c:pt>
                <c:pt idx="1">
                  <c:v>178</c:v>
                </c:pt>
                <c:pt idx="2">
                  <c:v>148</c:v>
                </c:pt>
                <c:pt idx="3">
                  <c:v>102</c:v>
                </c:pt>
                <c:pt idx="4">
                  <c:v>94</c:v>
                </c:pt>
                <c:pt idx="5">
                  <c:v>85</c:v>
                </c:pt>
                <c:pt idx="6">
                  <c:v>80</c:v>
                </c:pt>
                <c:pt idx="7">
                  <c:v>75</c:v>
                </c:pt>
                <c:pt idx="8">
                  <c:v>73</c:v>
                </c:pt>
                <c:pt idx="9">
                  <c:v>57</c:v>
                </c:pt>
                <c:pt idx="10">
                  <c:v>52</c:v>
                </c:pt>
                <c:pt idx="11">
                  <c:v>49</c:v>
                </c:pt>
                <c:pt idx="12">
                  <c:v>45</c:v>
                </c:pt>
                <c:pt idx="13">
                  <c:v>39</c:v>
                </c:pt>
                <c:pt idx="14">
                  <c:v>35</c:v>
                </c:pt>
                <c:pt idx="15">
                  <c:v>9</c:v>
                </c:pt>
                <c:pt idx="16">
                  <c:v>0</c:v>
                </c:pt>
                <c:pt idx="17">
                  <c:v>-47</c:v>
                </c:pt>
                <c:pt idx="18">
                  <c:v>-140</c:v>
                </c:pt>
                <c:pt idx="19">
                  <c:v>-200</c:v>
                </c:pt>
                <c:pt idx="20">
                  <c:v>-272</c:v>
                </c:pt>
                <c:pt idx="21">
                  <c:v>-400</c:v>
                </c:pt>
                <c:pt idx="22">
                  <c:v>-528</c:v>
                </c:pt>
                <c:pt idx="23">
                  <c:v>-1080</c:v>
                </c:pt>
                <c:pt idx="24">
                  <c:v>-1547</c:v>
                </c:pt>
                <c:pt idx="25">
                  <c:v>-2329</c:v>
                </c:pt>
                <c:pt idx="26">
                  <c:v>-2965</c:v>
                </c:pt>
                <c:pt idx="27">
                  <c:v>-3425</c:v>
                </c:pt>
                <c:pt idx="28">
                  <c:v>-4188</c:v>
                </c:pt>
                <c:pt idx="29">
                  <c:v>-10192</c:v>
                </c:pt>
                <c:pt idx="30">
                  <c:v>#N/A</c:v>
                </c:pt>
              </c:numCache>
            </c:numRef>
          </c:val>
          <c:smooth val="0"/>
          <c:extLst>
            <c:ext xmlns:c16="http://schemas.microsoft.com/office/drawing/2014/chart" uri="{C3380CC4-5D6E-409C-BE32-E72D297353CC}">
              <c16:uniqueId val="{00000003-3665-4DA2-8DE0-21E356FA6F60}"/>
            </c:ext>
          </c:extLst>
        </c:ser>
        <c:ser>
          <c:idx val="5"/>
          <c:order val="4"/>
          <c:tx>
            <c:strRef>
              <c:f>'[4]P1 Graphs &amp; Statistics'!$O$4</c:f>
              <c:strCache>
                <c:ptCount val="1"/>
                <c:pt idx="0">
                  <c:v>Brisbane RBP</c:v>
                </c:pt>
              </c:strCache>
            </c:strRef>
          </c:tx>
          <c:marker>
            <c:symbol val="none"/>
          </c:marker>
          <c:val>
            <c:numRef>
              <c:f>'[4]P1 Graphs &amp; Statistics'!$O$5:$O$35</c:f>
              <c:numCache>
                <c:formatCode>General</c:formatCode>
                <c:ptCount val="31"/>
                <c:pt idx="0">
                  <c:v>6606</c:v>
                </c:pt>
                <c:pt idx="1">
                  <c:v>2847</c:v>
                </c:pt>
                <c:pt idx="2">
                  <c:v>2193</c:v>
                </c:pt>
                <c:pt idx="3">
                  <c:v>1833</c:v>
                </c:pt>
                <c:pt idx="4">
                  <c:v>1497</c:v>
                </c:pt>
                <c:pt idx="5">
                  <c:v>1233</c:v>
                </c:pt>
                <c:pt idx="6">
                  <c:v>872</c:v>
                </c:pt>
                <c:pt idx="7">
                  <c:v>563</c:v>
                </c:pt>
                <c:pt idx="8">
                  <c:v>496</c:v>
                </c:pt>
                <c:pt idx="9">
                  <c:v>437</c:v>
                </c:pt>
                <c:pt idx="10">
                  <c:v>245</c:v>
                </c:pt>
                <c:pt idx="11">
                  <c:v>162</c:v>
                </c:pt>
                <c:pt idx="12">
                  <c:v>-25</c:v>
                </c:pt>
                <c:pt idx="13">
                  <c:v>-168</c:v>
                </c:pt>
                <c:pt idx="14">
                  <c:v>-278</c:v>
                </c:pt>
                <c:pt idx="15">
                  <c:v>-400</c:v>
                </c:pt>
                <c:pt idx="16">
                  <c:v>-551</c:v>
                </c:pt>
                <c:pt idx="17">
                  <c:v>-682</c:v>
                </c:pt>
                <c:pt idx="18">
                  <c:v>-739</c:v>
                </c:pt>
                <c:pt idx="19">
                  <c:v>-843</c:v>
                </c:pt>
                <c:pt idx="20">
                  <c:v>-1111</c:v>
                </c:pt>
                <c:pt idx="21">
                  <c:v>-1296</c:v>
                </c:pt>
                <c:pt idx="22">
                  <c:v>-1499</c:v>
                </c:pt>
                <c:pt idx="23">
                  <c:v>-1768</c:v>
                </c:pt>
                <c:pt idx="24">
                  <c:v>-1904</c:v>
                </c:pt>
                <c:pt idx="25">
                  <c:v>-2305</c:v>
                </c:pt>
                <c:pt idx="26">
                  <c:v>-2418</c:v>
                </c:pt>
                <c:pt idx="27">
                  <c:v>-2484</c:v>
                </c:pt>
                <c:pt idx="28">
                  <c:v>-2713</c:v>
                </c:pt>
                <c:pt idx="29">
                  <c:v>-4690</c:v>
                </c:pt>
                <c:pt idx="30">
                  <c:v>#N/A</c:v>
                </c:pt>
              </c:numCache>
            </c:numRef>
          </c:val>
          <c:smooth val="0"/>
          <c:extLst>
            <c:ext xmlns:c16="http://schemas.microsoft.com/office/drawing/2014/chart" uri="{C3380CC4-5D6E-409C-BE32-E72D297353CC}">
              <c16:uniqueId val="{00000004-3665-4DA2-8DE0-21E356FA6F60}"/>
            </c:ext>
          </c:extLst>
        </c:ser>
        <c:dLbls>
          <c:showLegendKey val="0"/>
          <c:showVal val="0"/>
          <c:showCatName val="0"/>
          <c:showSerName val="0"/>
          <c:showPercent val="0"/>
          <c:showBubbleSize val="0"/>
        </c:dLbls>
        <c:smooth val="0"/>
        <c:axId val="522414920"/>
        <c:axId val="522415312"/>
      </c:lineChart>
      <c:catAx>
        <c:axId val="522414920"/>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en-US"/>
                  <a:t>Day in MOS Period</a:t>
                </a:r>
              </a:p>
            </c:rich>
          </c:tx>
          <c:layout>
            <c:manualLayout>
              <c:xMode val="edge"/>
              <c:yMode val="edge"/>
              <c:x val="0.46205404011998497"/>
              <c:y val="0.9295786477394550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415312"/>
        <c:crosses val="autoZero"/>
        <c:auto val="1"/>
        <c:lblAlgn val="ctr"/>
        <c:lblOffset val="100"/>
        <c:tickLblSkip val="10"/>
        <c:tickMarkSkip val="5"/>
        <c:noMultiLvlLbl val="0"/>
      </c:catAx>
      <c:valAx>
        <c:axId val="522415312"/>
        <c:scaling>
          <c:orientation val="minMax"/>
        </c:scaling>
        <c:delete val="0"/>
        <c:axPos val="l"/>
        <c:majorGridlines>
          <c:spPr>
            <a:ln w="3175">
              <a:solidFill>
                <a:srgbClr val="C0C0C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GJ/d</a:t>
                </a:r>
              </a:p>
            </c:rich>
          </c:tx>
          <c:layout>
            <c:manualLayout>
              <c:xMode val="edge"/>
              <c:yMode val="edge"/>
              <c:x val="2.0089285714285716E-2"/>
              <c:y val="0.4422541126021218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414920"/>
        <c:crosses val="autoZero"/>
        <c:crossBetween val="between"/>
      </c:valAx>
      <c:spPr>
        <a:solidFill>
          <a:srgbClr val="FFFFFF"/>
        </a:solidFill>
        <a:ln w="12700">
          <a:solidFill>
            <a:srgbClr val="808080"/>
          </a:solidFill>
          <a:prstDash val="solid"/>
        </a:ln>
      </c:spPr>
    </c:plotArea>
    <c:legend>
      <c:legendPos val="r"/>
      <c:layout>
        <c:manualLayout>
          <c:xMode val="edge"/>
          <c:yMode val="edge"/>
          <c:x val="0.21651809148856391"/>
          <c:y val="0.76056426749473216"/>
          <c:w val="0.66569952193475812"/>
          <c:h val="0.12675967616723971"/>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[4]Period_1!$Y$3</c:f>
              <c:strCache>
                <c:ptCount val="1"/>
                <c:pt idx="0">
                  <c:v>0.25</c:v>
                </c:pt>
              </c:strCache>
            </c:strRef>
          </c:tx>
          <c:spPr>
            <a:ln w="28575">
              <a:noFill/>
            </a:ln>
          </c:spPr>
          <c:marker>
            <c:symbol val="none"/>
          </c:marker>
          <c:cat>
            <c:strRef>
              <c:f>[4]Period_1!$Z$2:$AD$2</c:f>
              <c:strCache>
                <c:ptCount val="5"/>
                <c:pt idx="0">
                  <c:v>Sydney MSP</c:v>
                </c:pt>
                <c:pt idx="1">
                  <c:v>Sydney EGP</c:v>
                </c:pt>
                <c:pt idx="2">
                  <c:v>Adelaide MAP</c:v>
                </c:pt>
                <c:pt idx="3">
                  <c:v>Adelaide SEAGas</c:v>
                </c:pt>
                <c:pt idx="4">
                  <c:v>Brisbane RBP</c:v>
                </c:pt>
              </c:strCache>
            </c:strRef>
          </c:cat>
          <c:val>
            <c:numRef>
              <c:f>[4]Period_1!$Z$3:$AD$3</c:f>
              <c:numCache>
                <c:formatCode>General</c:formatCode>
                <c:ptCount val="5"/>
                <c:pt idx="0">
                  <c:v>-15237</c:v>
                </c:pt>
                <c:pt idx="1">
                  <c:v>6644.4838650000002</c:v>
                </c:pt>
                <c:pt idx="2">
                  <c:v>-3147.75</c:v>
                </c:pt>
                <c:pt idx="3">
                  <c:v>-496</c:v>
                </c:pt>
                <c:pt idx="4">
                  <c:v>-1448.25</c:v>
                </c:pt>
              </c:numCache>
            </c:numRef>
          </c:val>
          <c:smooth val="0"/>
          <c:extLst>
            <c:ext xmlns:c16="http://schemas.microsoft.com/office/drawing/2014/chart" uri="{C3380CC4-5D6E-409C-BE32-E72D297353CC}">
              <c16:uniqueId val="{00000000-44E2-4CB2-A49A-4A5077333B01}"/>
            </c:ext>
          </c:extLst>
        </c:ser>
        <c:ser>
          <c:idx val="1"/>
          <c:order val="1"/>
          <c:tx>
            <c:strRef>
              <c:f>[4]Period_1!$Y$4</c:f>
              <c:strCache>
                <c:ptCount val="1"/>
                <c:pt idx="0">
                  <c:v>0.05</c:v>
                </c:pt>
              </c:strCache>
            </c:strRef>
          </c:tx>
          <c:spPr>
            <a:ln w="28575">
              <a:noFill/>
            </a:ln>
          </c:spPr>
          <c:marker>
            <c:symbol val="circle"/>
            <c:size val="5"/>
            <c:spPr>
              <a:solidFill>
                <a:srgbClr val="33CCCC"/>
              </a:solidFill>
              <a:ln>
                <a:solidFill>
                  <a:srgbClr val="0000FF"/>
                </a:solidFill>
                <a:prstDash val="solid"/>
              </a:ln>
            </c:spPr>
          </c:marker>
          <c:cat>
            <c:strRef>
              <c:f>[4]Period_1!$Z$2:$AD$2</c:f>
              <c:strCache>
                <c:ptCount val="5"/>
                <c:pt idx="0">
                  <c:v>Sydney MSP</c:v>
                </c:pt>
                <c:pt idx="1">
                  <c:v>Sydney EGP</c:v>
                </c:pt>
                <c:pt idx="2">
                  <c:v>Adelaide MAP</c:v>
                </c:pt>
                <c:pt idx="3">
                  <c:v>Adelaide SEAGas</c:v>
                </c:pt>
                <c:pt idx="4">
                  <c:v>Brisbane RBP</c:v>
                </c:pt>
              </c:strCache>
            </c:strRef>
          </c:cat>
          <c:val>
            <c:numRef>
              <c:f>[4]Period_1!$Z$4:$AD$4</c:f>
              <c:numCache>
                <c:formatCode>General</c:formatCode>
                <c:ptCount val="5"/>
                <c:pt idx="0">
                  <c:v>-24149.55</c:v>
                </c:pt>
                <c:pt idx="1">
                  <c:v>4226.2051655000005</c:v>
                </c:pt>
                <c:pt idx="2">
                  <c:v>-5770.95</c:v>
                </c:pt>
                <c:pt idx="3">
                  <c:v>-3844.6499999999996</c:v>
                </c:pt>
                <c:pt idx="4">
                  <c:v>-2609.9499999999998</c:v>
                </c:pt>
              </c:numCache>
            </c:numRef>
          </c:val>
          <c:smooth val="0"/>
          <c:extLst>
            <c:ext xmlns:c16="http://schemas.microsoft.com/office/drawing/2014/chart" uri="{C3380CC4-5D6E-409C-BE32-E72D297353CC}">
              <c16:uniqueId val="{00000001-44E2-4CB2-A49A-4A5077333B01}"/>
            </c:ext>
          </c:extLst>
        </c:ser>
        <c:ser>
          <c:idx val="2"/>
          <c:order val="2"/>
          <c:tx>
            <c:strRef>
              <c:f>[4]Period_1!$Y$5</c:f>
              <c:strCache>
                <c:ptCount val="1"/>
                <c:pt idx="0">
                  <c:v>Min</c:v>
                </c:pt>
              </c:strCache>
            </c:strRef>
          </c:tx>
          <c:spPr>
            <a:ln w="28575">
              <a:noFill/>
            </a:ln>
          </c:spPr>
          <c:marker>
            <c:symbol val="dash"/>
            <c:size val="5"/>
            <c:spPr>
              <a:solidFill>
                <a:srgbClr val="0000FF"/>
              </a:solidFill>
              <a:ln>
                <a:solidFill>
                  <a:srgbClr val="0000FF"/>
                </a:solidFill>
                <a:prstDash val="solid"/>
              </a:ln>
            </c:spPr>
          </c:marker>
          <c:cat>
            <c:strRef>
              <c:f>[4]Period_1!$Z$2:$AD$2</c:f>
              <c:strCache>
                <c:ptCount val="5"/>
                <c:pt idx="0">
                  <c:v>Sydney MSP</c:v>
                </c:pt>
                <c:pt idx="1">
                  <c:v>Sydney EGP</c:v>
                </c:pt>
                <c:pt idx="2">
                  <c:v>Adelaide MAP</c:v>
                </c:pt>
                <c:pt idx="3">
                  <c:v>Adelaide SEAGas</c:v>
                </c:pt>
                <c:pt idx="4">
                  <c:v>Brisbane RBP</c:v>
                </c:pt>
              </c:strCache>
            </c:strRef>
          </c:cat>
          <c:val>
            <c:numRef>
              <c:f>[4]Period_1!$Z$5:$AD$5</c:f>
              <c:numCache>
                <c:formatCode>General</c:formatCode>
                <c:ptCount val="5"/>
                <c:pt idx="0">
                  <c:v>-37968</c:v>
                </c:pt>
                <c:pt idx="1">
                  <c:v>-15547.353090000001</c:v>
                </c:pt>
                <c:pt idx="2">
                  <c:v>-11642</c:v>
                </c:pt>
                <c:pt idx="3">
                  <c:v>-10192</c:v>
                </c:pt>
                <c:pt idx="4">
                  <c:v>-4690</c:v>
                </c:pt>
              </c:numCache>
            </c:numRef>
          </c:val>
          <c:smooth val="0"/>
          <c:extLst>
            <c:ext xmlns:c16="http://schemas.microsoft.com/office/drawing/2014/chart" uri="{C3380CC4-5D6E-409C-BE32-E72D297353CC}">
              <c16:uniqueId val="{00000002-44E2-4CB2-A49A-4A5077333B01}"/>
            </c:ext>
          </c:extLst>
        </c:ser>
        <c:ser>
          <c:idx val="3"/>
          <c:order val="3"/>
          <c:tx>
            <c:strRef>
              <c:f>[4]Period_1!$Y$6</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[4]Period_1!$Z$2:$AD$2</c:f>
              <c:strCache>
                <c:ptCount val="5"/>
                <c:pt idx="0">
                  <c:v>Sydney MSP</c:v>
                </c:pt>
                <c:pt idx="1">
                  <c:v>Sydney EGP</c:v>
                </c:pt>
                <c:pt idx="2">
                  <c:v>Adelaide MAP</c:v>
                </c:pt>
                <c:pt idx="3">
                  <c:v>Adelaide SEAGas</c:v>
                </c:pt>
                <c:pt idx="4">
                  <c:v>Brisbane RBP</c:v>
                </c:pt>
              </c:strCache>
            </c:strRef>
          </c:cat>
          <c:val>
            <c:numRef>
              <c:f>[4]Period_1!$Z$6:$AD$6</c:f>
              <c:numCache>
                <c:formatCode>General</c:formatCode>
                <c:ptCount val="5"/>
                <c:pt idx="0">
                  <c:v>-9117.5333333333328</c:v>
                </c:pt>
                <c:pt idx="1">
                  <c:v>9521.8791639999999</c:v>
                </c:pt>
                <c:pt idx="2">
                  <c:v>-492.1</c:v>
                </c:pt>
                <c:pt idx="3">
                  <c:v>-855.4</c:v>
                </c:pt>
                <c:pt idx="4">
                  <c:v>-229.66666666666666</c:v>
                </c:pt>
              </c:numCache>
            </c:numRef>
          </c:val>
          <c:smooth val="0"/>
          <c:extLst>
            <c:ext xmlns:c16="http://schemas.microsoft.com/office/drawing/2014/chart" uri="{C3380CC4-5D6E-409C-BE32-E72D297353CC}">
              <c16:uniqueId val="{00000003-44E2-4CB2-A49A-4A5077333B01}"/>
            </c:ext>
          </c:extLst>
        </c:ser>
        <c:ser>
          <c:idx val="4"/>
          <c:order val="4"/>
          <c:tx>
            <c:strRef>
              <c:f>[4]Period_1!$Y$7</c:f>
              <c:strCache>
                <c:ptCount val="1"/>
                <c:pt idx="0">
                  <c:v>Median</c:v>
                </c:pt>
              </c:strCache>
            </c:strRef>
          </c:tx>
          <c:spPr>
            <a:ln w="28575">
              <a:noFill/>
            </a:ln>
          </c:spPr>
          <c:marker>
            <c:symbol val="dash"/>
            <c:size val="20"/>
            <c:spPr>
              <a:noFill/>
              <a:ln>
                <a:solidFill>
                  <a:srgbClr val="FF6600"/>
                </a:solidFill>
                <a:prstDash val="solid"/>
              </a:ln>
            </c:spPr>
          </c:marker>
          <c:cat>
            <c:strRef>
              <c:f>[4]Period_1!$Z$2:$AD$2</c:f>
              <c:strCache>
                <c:ptCount val="5"/>
                <c:pt idx="0">
                  <c:v>Sydney MSP</c:v>
                </c:pt>
                <c:pt idx="1">
                  <c:v>Sydney EGP</c:v>
                </c:pt>
                <c:pt idx="2">
                  <c:v>Adelaide MAP</c:v>
                </c:pt>
                <c:pt idx="3">
                  <c:v>Adelaide SEAGas</c:v>
                </c:pt>
                <c:pt idx="4">
                  <c:v>Brisbane RBP</c:v>
                </c:pt>
              </c:strCache>
            </c:strRef>
          </c:cat>
          <c:val>
            <c:numRef>
              <c:f>[4]Period_1!$Z$7:$AD$7</c:f>
              <c:numCache>
                <c:formatCode>General</c:formatCode>
                <c:ptCount val="5"/>
                <c:pt idx="0">
                  <c:v>-9314</c:v>
                </c:pt>
                <c:pt idx="1">
                  <c:v>9321.0092550000008</c:v>
                </c:pt>
                <c:pt idx="2">
                  <c:v>-843</c:v>
                </c:pt>
                <c:pt idx="3">
                  <c:v>22</c:v>
                </c:pt>
                <c:pt idx="4">
                  <c:v>-339</c:v>
                </c:pt>
              </c:numCache>
            </c:numRef>
          </c:val>
          <c:smooth val="0"/>
          <c:extLst>
            <c:ext xmlns:c16="http://schemas.microsoft.com/office/drawing/2014/chart" uri="{C3380CC4-5D6E-409C-BE32-E72D297353CC}">
              <c16:uniqueId val="{00000004-44E2-4CB2-A49A-4A5077333B01}"/>
            </c:ext>
          </c:extLst>
        </c:ser>
        <c:ser>
          <c:idx val="5"/>
          <c:order val="5"/>
          <c:tx>
            <c:strRef>
              <c:f>[4]Period_1!$Y$8</c:f>
              <c:strCache>
                <c:ptCount val="1"/>
                <c:pt idx="0">
                  <c:v>Max</c:v>
                </c:pt>
              </c:strCache>
            </c:strRef>
          </c:tx>
          <c:spPr>
            <a:ln w="28575">
              <a:noFill/>
            </a:ln>
          </c:spPr>
          <c:marker>
            <c:symbol val="dash"/>
            <c:size val="5"/>
            <c:spPr>
              <a:solidFill>
                <a:srgbClr val="0000FF"/>
              </a:solidFill>
              <a:ln>
                <a:solidFill>
                  <a:srgbClr val="0000FF"/>
                </a:solidFill>
                <a:prstDash val="solid"/>
              </a:ln>
            </c:spPr>
          </c:marker>
          <c:cat>
            <c:strRef>
              <c:f>[4]Period_1!$Z$2:$AD$2</c:f>
              <c:strCache>
                <c:ptCount val="5"/>
                <c:pt idx="0">
                  <c:v>Sydney MSP</c:v>
                </c:pt>
                <c:pt idx="1">
                  <c:v>Sydney EGP</c:v>
                </c:pt>
                <c:pt idx="2">
                  <c:v>Adelaide MAP</c:v>
                </c:pt>
                <c:pt idx="3">
                  <c:v>Adelaide SEAGas</c:v>
                </c:pt>
                <c:pt idx="4">
                  <c:v>Brisbane RBP</c:v>
                </c:pt>
              </c:strCache>
            </c:strRef>
          </c:cat>
          <c:val>
            <c:numRef>
              <c:f>[4]Period_1!$Z$8:$AD$8</c:f>
              <c:numCache>
                <c:formatCode>General</c:formatCode>
                <c:ptCount val="5"/>
                <c:pt idx="0">
                  <c:v>19447</c:v>
                </c:pt>
                <c:pt idx="1">
                  <c:v>22499.22869</c:v>
                </c:pt>
                <c:pt idx="2">
                  <c:v>11989</c:v>
                </c:pt>
                <c:pt idx="3">
                  <c:v>530</c:v>
                </c:pt>
                <c:pt idx="4">
                  <c:v>6606</c:v>
                </c:pt>
              </c:numCache>
            </c:numRef>
          </c:val>
          <c:smooth val="0"/>
          <c:extLst>
            <c:ext xmlns:c16="http://schemas.microsoft.com/office/drawing/2014/chart" uri="{C3380CC4-5D6E-409C-BE32-E72D297353CC}">
              <c16:uniqueId val="{00000005-44E2-4CB2-A49A-4A5077333B01}"/>
            </c:ext>
          </c:extLst>
        </c:ser>
        <c:ser>
          <c:idx val="10"/>
          <c:order val="6"/>
          <c:tx>
            <c:strRef>
              <c:f>[4]Period_1!$Y$9</c:f>
              <c:strCache>
                <c:ptCount val="1"/>
                <c:pt idx="0">
                  <c:v>0.95</c:v>
                </c:pt>
              </c:strCache>
            </c:strRef>
          </c:tx>
          <c:spPr>
            <a:ln w="28575">
              <a:noFill/>
            </a:ln>
          </c:spPr>
          <c:marker>
            <c:symbol val="circle"/>
            <c:size val="5"/>
            <c:spPr>
              <a:solidFill>
                <a:srgbClr val="00FFFF"/>
              </a:solidFill>
              <a:ln>
                <a:solidFill>
                  <a:srgbClr val="0000FF"/>
                </a:solidFill>
                <a:prstDash val="solid"/>
              </a:ln>
            </c:spPr>
          </c:marker>
          <c:cat>
            <c:strRef>
              <c:f>[4]Period_1!$Z$2:$AD$2</c:f>
              <c:strCache>
                <c:ptCount val="5"/>
                <c:pt idx="0">
                  <c:v>Sydney MSP</c:v>
                </c:pt>
                <c:pt idx="1">
                  <c:v>Sydney EGP</c:v>
                </c:pt>
                <c:pt idx="2">
                  <c:v>Adelaide MAP</c:v>
                </c:pt>
                <c:pt idx="3">
                  <c:v>Adelaide SEAGas</c:v>
                </c:pt>
                <c:pt idx="4">
                  <c:v>Brisbane RBP</c:v>
                </c:pt>
              </c:strCache>
            </c:strRef>
          </c:cat>
          <c:val>
            <c:numRef>
              <c:f>[4]Period_1!$Z$9:$AD$9</c:f>
              <c:numCache>
                <c:formatCode>General</c:formatCode>
                <c:ptCount val="5"/>
                <c:pt idx="0">
                  <c:v>9890.9499999999862</c:v>
                </c:pt>
                <c:pt idx="1">
                  <c:v>17762.327325499999</c:v>
                </c:pt>
                <c:pt idx="2">
                  <c:v>6926.4499999999916</c:v>
                </c:pt>
                <c:pt idx="3">
                  <c:v>164.49999999999991</c:v>
                </c:pt>
                <c:pt idx="4">
                  <c:v>2552.699999999998</c:v>
                </c:pt>
              </c:numCache>
            </c:numRef>
          </c:val>
          <c:smooth val="0"/>
          <c:extLst>
            <c:ext xmlns:c16="http://schemas.microsoft.com/office/drawing/2014/chart" uri="{C3380CC4-5D6E-409C-BE32-E72D297353CC}">
              <c16:uniqueId val="{00000006-44E2-4CB2-A49A-4A5077333B01}"/>
            </c:ext>
          </c:extLst>
        </c:ser>
        <c:ser>
          <c:idx val="11"/>
          <c:order val="7"/>
          <c:tx>
            <c:strRef>
              <c:f>[4]Period_1!$Y$10</c:f>
              <c:strCache>
                <c:ptCount val="1"/>
                <c:pt idx="0">
                  <c:v>0.75</c:v>
                </c:pt>
              </c:strCache>
            </c:strRef>
          </c:tx>
          <c:spPr>
            <a:ln w="28575">
              <a:noFill/>
            </a:ln>
          </c:spPr>
          <c:marker>
            <c:symbol val="none"/>
          </c:marker>
          <c:cat>
            <c:strRef>
              <c:f>[4]Period_1!$Z$2:$AD$2</c:f>
              <c:strCache>
                <c:ptCount val="5"/>
                <c:pt idx="0">
                  <c:v>Sydney MSP</c:v>
                </c:pt>
                <c:pt idx="1">
                  <c:v>Sydney EGP</c:v>
                </c:pt>
                <c:pt idx="2">
                  <c:v>Adelaide MAP</c:v>
                </c:pt>
                <c:pt idx="3">
                  <c:v>Adelaide SEAGas</c:v>
                </c:pt>
                <c:pt idx="4">
                  <c:v>Brisbane RBP</c:v>
                </c:pt>
              </c:strCache>
            </c:strRef>
          </c:cat>
          <c:val>
            <c:numRef>
              <c:f>[4]Period_1!$Z$10:$AD$10</c:f>
              <c:numCache>
                <c:formatCode>General</c:formatCode>
                <c:ptCount val="5"/>
                <c:pt idx="0">
                  <c:v>-3183.5</c:v>
                </c:pt>
                <c:pt idx="1">
                  <c:v>12941.0054225</c:v>
                </c:pt>
                <c:pt idx="2">
                  <c:v>1947</c:v>
                </c:pt>
                <c:pt idx="3">
                  <c:v>74.5</c:v>
                </c:pt>
                <c:pt idx="4">
                  <c:v>546.25</c:v>
                </c:pt>
              </c:numCache>
            </c:numRef>
          </c:val>
          <c:smooth val="0"/>
          <c:extLst>
            <c:ext xmlns:c16="http://schemas.microsoft.com/office/drawing/2014/chart" uri="{C3380CC4-5D6E-409C-BE32-E72D297353CC}">
              <c16:uniqueId val="{00000007-44E2-4CB2-A49A-4A5077333B01}"/>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522418056"/>
        <c:axId val="522422368"/>
      </c:lineChart>
      <c:catAx>
        <c:axId val="5224180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2422368"/>
        <c:crosses val="autoZero"/>
        <c:auto val="1"/>
        <c:lblAlgn val="ctr"/>
        <c:lblOffset val="100"/>
        <c:tickLblSkip val="1"/>
        <c:tickMarkSkip val="1"/>
        <c:noMultiLvlLbl val="0"/>
      </c:catAx>
      <c:valAx>
        <c:axId val="52242236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2418056"/>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187518732908774"/>
          <c:y val="5.915501094164137E-2"/>
          <c:w val="0.80803659497571123"/>
          <c:h val="0.84507158488059098"/>
        </c:manualLayout>
      </c:layout>
      <c:lineChart>
        <c:grouping val="standard"/>
        <c:varyColors val="0"/>
        <c:ser>
          <c:idx val="1"/>
          <c:order val="0"/>
          <c:tx>
            <c:strRef>
              <c:f>'[4]P1 Graphs &amp; Statistics'!$K$4</c:f>
              <c:strCache>
                <c:ptCount val="1"/>
                <c:pt idx="0">
                  <c:v>Sydney MSP</c:v>
                </c:pt>
              </c:strCache>
            </c:strRef>
          </c:tx>
          <c:spPr>
            <a:ln w="25400">
              <a:solidFill>
                <a:srgbClr val="0000FF"/>
              </a:solidFill>
              <a:prstDash val="solid"/>
            </a:ln>
          </c:spPr>
          <c:marker>
            <c:symbol val="none"/>
          </c:marker>
          <c:val>
            <c:numRef>
              <c:f>'[4]P1 Graphs &amp; Statistics'!$K$5:$K$35</c:f>
              <c:numCache>
                <c:formatCode>General</c:formatCode>
                <c:ptCount val="31"/>
                <c:pt idx="0">
                  <c:v>19447</c:v>
                </c:pt>
                <c:pt idx="1">
                  <c:v>12091</c:v>
                </c:pt>
                <c:pt idx="2">
                  <c:v>7202</c:v>
                </c:pt>
                <c:pt idx="3">
                  <c:v>2289</c:v>
                </c:pt>
                <c:pt idx="4">
                  <c:v>0</c:v>
                </c:pt>
                <c:pt idx="5">
                  <c:v>-778</c:v>
                </c:pt>
                <c:pt idx="6">
                  <c:v>-2395</c:v>
                </c:pt>
                <c:pt idx="7">
                  <c:v>-3000</c:v>
                </c:pt>
                <c:pt idx="8">
                  <c:v>-3734</c:v>
                </c:pt>
                <c:pt idx="9">
                  <c:v>-4935</c:v>
                </c:pt>
                <c:pt idx="10">
                  <c:v>-6457</c:v>
                </c:pt>
                <c:pt idx="11">
                  <c:v>-7583</c:v>
                </c:pt>
                <c:pt idx="12">
                  <c:v>-7838</c:v>
                </c:pt>
                <c:pt idx="13">
                  <c:v>-8264</c:v>
                </c:pt>
                <c:pt idx="14">
                  <c:v>-8814</c:v>
                </c:pt>
                <c:pt idx="15">
                  <c:v>-9814</c:v>
                </c:pt>
                <c:pt idx="16">
                  <c:v>-10548</c:v>
                </c:pt>
                <c:pt idx="17">
                  <c:v>-11780</c:v>
                </c:pt>
                <c:pt idx="18">
                  <c:v>-12599</c:v>
                </c:pt>
                <c:pt idx="19">
                  <c:v>-12950</c:v>
                </c:pt>
                <c:pt idx="20">
                  <c:v>-13453</c:v>
                </c:pt>
                <c:pt idx="21">
                  <c:v>-14226</c:v>
                </c:pt>
                <c:pt idx="22">
                  <c:v>-15574</c:v>
                </c:pt>
                <c:pt idx="23">
                  <c:v>-16496</c:v>
                </c:pt>
                <c:pt idx="24">
                  <c:v>-17860</c:v>
                </c:pt>
                <c:pt idx="25">
                  <c:v>-19130</c:v>
                </c:pt>
                <c:pt idx="26">
                  <c:v>-20234</c:v>
                </c:pt>
                <c:pt idx="27">
                  <c:v>-23192</c:v>
                </c:pt>
                <c:pt idx="28">
                  <c:v>-24933</c:v>
                </c:pt>
                <c:pt idx="29">
                  <c:v>-37968</c:v>
                </c:pt>
                <c:pt idx="30">
                  <c:v>#N/A</c:v>
                </c:pt>
              </c:numCache>
            </c:numRef>
          </c:val>
          <c:smooth val="1"/>
          <c:extLst>
            <c:ext xmlns:c16="http://schemas.microsoft.com/office/drawing/2014/chart" uri="{C3380CC4-5D6E-409C-BE32-E72D297353CC}">
              <c16:uniqueId val="{00000000-A601-4989-8C8D-1ED0FAF7EB99}"/>
            </c:ext>
          </c:extLst>
        </c:ser>
        <c:ser>
          <c:idx val="2"/>
          <c:order val="1"/>
          <c:tx>
            <c:strRef>
              <c:f>'[4]P1 Graphs &amp; Statistics'!$L$4</c:f>
              <c:strCache>
                <c:ptCount val="1"/>
                <c:pt idx="0">
                  <c:v>Sydney EGP</c:v>
                </c:pt>
              </c:strCache>
            </c:strRef>
          </c:tx>
          <c:spPr>
            <a:ln w="25400">
              <a:solidFill>
                <a:srgbClr val="FFC322"/>
              </a:solidFill>
              <a:prstDash val="solid"/>
            </a:ln>
          </c:spPr>
          <c:marker>
            <c:symbol val="none"/>
          </c:marker>
          <c:val>
            <c:numRef>
              <c:f>'[4]P1 Graphs &amp; Statistics'!$L$5:$L$35</c:f>
              <c:numCache>
                <c:formatCode>General</c:formatCode>
                <c:ptCount val="31"/>
                <c:pt idx="0">
                  <c:v>22499.22869</c:v>
                </c:pt>
                <c:pt idx="1">
                  <c:v>18345.016490000002</c:v>
                </c:pt>
                <c:pt idx="2">
                  <c:v>17050.151679999999</c:v>
                </c:pt>
                <c:pt idx="3">
                  <c:v>15542.426090000001</c:v>
                </c:pt>
                <c:pt idx="4">
                  <c:v>14842.793240000001</c:v>
                </c:pt>
                <c:pt idx="5">
                  <c:v>14121.47308</c:v>
                </c:pt>
                <c:pt idx="6">
                  <c:v>13664.4107</c:v>
                </c:pt>
                <c:pt idx="7">
                  <c:v>13100.51784</c:v>
                </c:pt>
                <c:pt idx="8">
                  <c:v>12462.46817</c:v>
                </c:pt>
                <c:pt idx="9">
                  <c:v>11918.223470000001</c:v>
                </c:pt>
                <c:pt idx="10">
                  <c:v>11222.52936</c:v>
                </c:pt>
                <c:pt idx="11">
                  <c:v>10901.386710000001</c:v>
                </c:pt>
                <c:pt idx="12">
                  <c:v>10385.20804</c:v>
                </c:pt>
                <c:pt idx="13">
                  <c:v>9974.4950599999993</c:v>
                </c:pt>
                <c:pt idx="14">
                  <c:v>9529.5883300000005</c:v>
                </c:pt>
                <c:pt idx="15">
                  <c:v>9112.4301799999994</c:v>
                </c:pt>
                <c:pt idx="16">
                  <c:v>8969.0059999999994</c:v>
                </c:pt>
                <c:pt idx="17">
                  <c:v>8610.7047399999992</c:v>
                </c:pt>
                <c:pt idx="18">
                  <c:v>8228.9669200000008</c:v>
                </c:pt>
                <c:pt idx="19">
                  <c:v>7904.4580800000003</c:v>
                </c:pt>
                <c:pt idx="20">
                  <c:v>7196.5331399999995</c:v>
                </c:pt>
                <c:pt idx="21">
                  <c:v>6907.0568400000002</c:v>
                </c:pt>
                <c:pt idx="22">
                  <c:v>6556.9595399999998</c:v>
                </c:pt>
                <c:pt idx="23">
                  <c:v>6263.4570800000001</c:v>
                </c:pt>
                <c:pt idx="24">
                  <c:v>6106.02567</c:v>
                </c:pt>
                <c:pt idx="25">
                  <c:v>5914.7914199999996</c:v>
                </c:pt>
                <c:pt idx="26">
                  <c:v>5353.7672599999996</c:v>
                </c:pt>
                <c:pt idx="27">
                  <c:v>4596.0463900000004</c:v>
                </c:pt>
                <c:pt idx="28">
                  <c:v>3923.6078000000002</c:v>
                </c:pt>
                <c:pt idx="29">
                  <c:v>-15547.353090000001</c:v>
                </c:pt>
                <c:pt idx="30">
                  <c:v>#N/A</c:v>
                </c:pt>
              </c:numCache>
            </c:numRef>
          </c:val>
          <c:smooth val="1"/>
          <c:extLst>
            <c:ext xmlns:c16="http://schemas.microsoft.com/office/drawing/2014/chart" uri="{C3380CC4-5D6E-409C-BE32-E72D297353CC}">
              <c16:uniqueId val="{00000001-A601-4989-8C8D-1ED0FAF7EB99}"/>
            </c:ext>
          </c:extLst>
        </c:ser>
        <c:ser>
          <c:idx val="3"/>
          <c:order val="2"/>
          <c:tx>
            <c:strRef>
              <c:f>'[4]P1 Graphs &amp; Statistics'!$M$4</c:f>
              <c:strCache>
                <c:ptCount val="1"/>
                <c:pt idx="0">
                  <c:v>Adelaide MAP</c:v>
                </c:pt>
              </c:strCache>
            </c:strRef>
          </c:tx>
          <c:spPr>
            <a:ln w="25400">
              <a:solidFill>
                <a:srgbClr val="FF6600"/>
              </a:solidFill>
              <a:prstDash val="solid"/>
            </a:ln>
          </c:spPr>
          <c:marker>
            <c:symbol val="none"/>
          </c:marker>
          <c:val>
            <c:numRef>
              <c:f>'[4]P1 Graphs &amp; Statistics'!$M$5:$M$35</c:f>
              <c:numCache>
                <c:formatCode>General</c:formatCode>
                <c:ptCount val="31"/>
                <c:pt idx="0">
                  <c:v>11989</c:v>
                </c:pt>
                <c:pt idx="1">
                  <c:v>8258</c:v>
                </c:pt>
                <c:pt idx="2">
                  <c:v>5299</c:v>
                </c:pt>
                <c:pt idx="3">
                  <c:v>4079</c:v>
                </c:pt>
                <c:pt idx="4">
                  <c:v>3647</c:v>
                </c:pt>
                <c:pt idx="5">
                  <c:v>3323</c:v>
                </c:pt>
                <c:pt idx="6">
                  <c:v>2652</c:v>
                </c:pt>
                <c:pt idx="7">
                  <c:v>2118</c:v>
                </c:pt>
                <c:pt idx="8">
                  <c:v>1434</c:v>
                </c:pt>
                <c:pt idx="9">
                  <c:v>869</c:v>
                </c:pt>
                <c:pt idx="10">
                  <c:v>198</c:v>
                </c:pt>
                <c:pt idx="11">
                  <c:v>26</c:v>
                </c:pt>
                <c:pt idx="12">
                  <c:v>-379</c:v>
                </c:pt>
                <c:pt idx="13">
                  <c:v>-658</c:v>
                </c:pt>
                <c:pt idx="14">
                  <c:v>-778</c:v>
                </c:pt>
                <c:pt idx="15">
                  <c:v>-908</c:v>
                </c:pt>
                <c:pt idx="16">
                  <c:v>-1411</c:v>
                </c:pt>
                <c:pt idx="17">
                  <c:v>-1594</c:v>
                </c:pt>
                <c:pt idx="18">
                  <c:v>-2027</c:v>
                </c:pt>
                <c:pt idx="19">
                  <c:v>-2178</c:v>
                </c:pt>
                <c:pt idx="20">
                  <c:v>-2390</c:v>
                </c:pt>
                <c:pt idx="21">
                  <c:v>-2598</c:v>
                </c:pt>
                <c:pt idx="22">
                  <c:v>-3331</c:v>
                </c:pt>
                <c:pt idx="23">
                  <c:v>-3543</c:v>
                </c:pt>
                <c:pt idx="24">
                  <c:v>-4029</c:v>
                </c:pt>
                <c:pt idx="25">
                  <c:v>-4717</c:v>
                </c:pt>
                <c:pt idx="26">
                  <c:v>-5001</c:v>
                </c:pt>
                <c:pt idx="27">
                  <c:v>-5381</c:v>
                </c:pt>
                <c:pt idx="28">
                  <c:v>-6090</c:v>
                </c:pt>
                <c:pt idx="29">
                  <c:v>-11642</c:v>
                </c:pt>
                <c:pt idx="30">
                  <c:v>#N/A</c:v>
                </c:pt>
              </c:numCache>
            </c:numRef>
          </c:val>
          <c:smooth val="1"/>
          <c:extLst>
            <c:ext xmlns:c16="http://schemas.microsoft.com/office/drawing/2014/chart" uri="{C3380CC4-5D6E-409C-BE32-E72D297353CC}">
              <c16:uniqueId val="{00000002-A601-4989-8C8D-1ED0FAF7EB99}"/>
            </c:ext>
          </c:extLst>
        </c:ser>
        <c:ser>
          <c:idx val="4"/>
          <c:order val="3"/>
          <c:tx>
            <c:strRef>
              <c:f>'[4]P1 Graphs &amp; Statistics'!$N$4</c:f>
              <c:strCache>
                <c:ptCount val="1"/>
                <c:pt idx="0">
                  <c:v>Adelaide SEAGas</c:v>
                </c:pt>
              </c:strCache>
            </c:strRef>
          </c:tx>
          <c:marker>
            <c:symbol val="none"/>
          </c:marker>
          <c:val>
            <c:numRef>
              <c:f>'[4]P1 Graphs &amp; Statistics'!$N$5:$N$35</c:f>
              <c:numCache>
                <c:formatCode>General</c:formatCode>
                <c:ptCount val="31"/>
                <c:pt idx="0">
                  <c:v>530</c:v>
                </c:pt>
                <c:pt idx="1">
                  <c:v>178</c:v>
                </c:pt>
                <c:pt idx="2">
                  <c:v>148</c:v>
                </c:pt>
                <c:pt idx="3">
                  <c:v>102</c:v>
                </c:pt>
                <c:pt idx="4">
                  <c:v>94</c:v>
                </c:pt>
                <c:pt idx="5">
                  <c:v>85</c:v>
                </c:pt>
                <c:pt idx="6">
                  <c:v>80</c:v>
                </c:pt>
                <c:pt idx="7">
                  <c:v>75</c:v>
                </c:pt>
                <c:pt idx="8">
                  <c:v>73</c:v>
                </c:pt>
                <c:pt idx="9">
                  <c:v>57</c:v>
                </c:pt>
                <c:pt idx="10">
                  <c:v>52</c:v>
                </c:pt>
                <c:pt idx="11">
                  <c:v>49</c:v>
                </c:pt>
                <c:pt idx="12">
                  <c:v>45</c:v>
                </c:pt>
                <c:pt idx="13">
                  <c:v>39</c:v>
                </c:pt>
                <c:pt idx="14">
                  <c:v>35</c:v>
                </c:pt>
                <c:pt idx="15">
                  <c:v>9</c:v>
                </c:pt>
                <c:pt idx="16">
                  <c:v>0</c:v>
                </c:pt>
                <c:pt idx="17">
                  <c:v>-47</c:v>
                </c:pt>
                <c:pt idx="18">
                  <c:v>-140</c:v>
                </c:pt>
                <c:pt idx="19">
                  <c:v>-200</c:v>
                </c:pt>
                <c:pt idx="20">
                  <c:v>-272</c:v>
                </c:pt>
                <c:pt idx="21">
                  <c:v>-400</c:v>
                </c:pt>
                <c:pt idx="22">
                  <c:v>-528</c:v>
                </c:pt>
                <c:pt idx="23">
                  <c:v>-1080</c:v>
                </c:pt>
                <c:pt idx="24">
                  <c:v>-1547</c:v>
                </c:pt>
                <c:pt idx="25">
                  <c:v>-2329</c:v>
                </c:pt>
                <c:pt idx="26">
                  <c:v>-2965</c:v>
                </c:pt>
                <c:pt idx="27">
                  <c:v>-3425</c:v>
                </c:pt>
                <c:pt idx="28">
                  <c:v>-4188</c:v>
                </c:pt>
                <c:pt idx="29">
                  <c:v>-10192</c:v>
                </c:pt>
                <c:pt idx="30">
                  <c:v>#N/A</c:v>
                </c:pt>
              </c:numCache>
            </c:numRef>
          </c:val>
          <c:smooth val="0"/>
          <c:extLst>
            <c:ext xmlns:c16="http://schemas.microsoft.com/office/drawing/2014/chart" uri="{C3380CC4-5D6E-409C-BE32-E72D297353CC}">
              <c16:uniqueId val="{00000003-A601-4989-8C8D-1ED0FAF7EB99}"/>
            </c:ext>
          </c:extLst>
        </c:ser>
        <c:ser>
          <c:idx val="5"/>
          <c:order val="4"/>
          <c:tx>
            <c:strRef>
              <c:f>'[4]P1 Graphs &amp; Statistics'!$O$4</c:f>
              <c:strCache>
                <c:ptCount val="1"/>
                <c:pt idx="0">
                  <c:v>Brisbane RBP</c:v>
                </c:pt>
              </c:strCache>
            </c:strRef>
          </c:tx>
          <c:marker>
            <c:symbol val="none"/>
          </c:marker>
          <c:val>
            <c:numRef>
              <c:f>'[4]P1 Graphs &amp; Statistics'!$O$5:$O$35</c:f>
              <c:numCache>
                <c:formatCode>General</c:formatCode>
                <c:ptCount val="31"/>
                <c:pt idx="0">
                  <c:v>6606</c:v>
                </c:pt>
                <c:pt idx="1">
                  <c:v>2847</c:v>
                </c:pt>
                <c:pt idx="2">
                  <c:v>2193</c:v>
                </c:pt>
                <c:pt idx="3">
                  <c:v>1833</c:v>
                </c:pt>
                <c:pt idx="4">
                  <c:v>1497</c:v>
                </c:pt>
                <c:pt idx="5">
                  <c:v>1233</c:v>
                </c:pt>
                <c:pt idx="6">
                  <c:v>872</c:v>
                </c:pt>
                <c:pt idx="7">
                  <c:v>563</c:v>
                </c:pt>
                <c:pt idx="8">
                  <c:v>496</c:v>
                </c:pt>
                <c:pt idx="9">
                  <c:v>437</c:v>
                </c:pt>
                <c:pt idx="10">
                  <c:v>245</c:v>
                </c:pt>
                <c:pt idx="11">
                  <c:v>162</c:v>
                </c:pt>
                <c:pt idx="12">
                  <c:v>-25</c:v>
                </c:pt>
                <c:pt idx="13">
                  <c:v>-168</c:v>
                </c:pt>
                <c:pt idx="14">
                  <c:v>-278</c:v>
                </c:pt>
                <c:pt idx="15">
                  <c:v>-400</c:v>
                </c:pt>
                <c:pt idx="16">
                  <c:v>-551</c:v>
                </c:pt>
                <c:pt idx="17">
                  <c:v>-682</c:v>
                </c:pt>
                <c:pt idx="18">
                  <c:v>-739</c:v>
                </c:pt>
                <c:pt idx="19">
                  <c:v>-843</c:v>
                </c:pt>
                <c:pt idx="20">
                  <c:v>-1111</c:v>
                </c:pt>
                <c:pt idx="21">
                  <c:v>-1296</c:v>
                </c:pt>
                <c:pt idx="22">
                  <c:v>-1499</c:v>
                </c:pt>
                <c:pt idx="23">
                  <c:v>-1768</c:v>
                </c:pt>
                <c:pt idx="24">
                  <c:v>-1904</c:v>
                </c:pt>
                <c:pt idx="25">
                  <c:v>-2305</c:v>
                </c:pt>
                <c:pt idx="26">
                  <c:v>-2418</c:v>
                </c:pt>
                <c:pt idx="27">
                  <c:v>-2484</c:v>
                </c:pt>
                <c:pt idx="28">
                  <c:v>-2713</c:v>
                </c:pt>
                <c:pt idx="29">
                  <c:v>-4690</c:v>
                </c:pt>
                <c:pt idx="30">
                  <c:v>#N/A</c:v>
                </c:pt>
              </c:numCache>
            </c:numRef>
          </c:val>
          <c:smooth val="0"/>
          <c:extLst>
            <c:ext xmlns:c16="http://schemas.microsoft.com/office/drawing/2014/chart" uri="{C3380CC4-5D6E-409C-BE32-E72D297353CC}">
              <c16:uniqueId val="{00000004-A601-4989-8C8D-1ED0FAF7EB99}"/>
            </c:ext>
          </c:extLst>
        </c:ser>
        <c:dLbls>
          <c:showLegendKey val="0"/>
          <c:showVal val="0"/>
          <c:showCatName val="0"/>
          <c:showSerName val="0"/>
          <c:showPercent val="0"/>
          <c:showBubbleSize val="0"/>
        </c:dLbls>
        <c:smooth val="0"/>
        <c:axId val="522414920"/>
        <c:axId val="522415312"/>
      </c:lineChart>
      <c:catAx>
        <c:axId val="522414920"/>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en-US"/>
                  <a:t>Day in MOS Period</a:t>
                </a:r>
              </a:p>
            </c:rich>
          </c:tx>
          <c:layout>
            <c:manualLayout>
              <c:xMode val="edge"/>
              <c:yMode val="edge"/>
              <c:x val="0.46205404011998497"/>
              <c:y val="0.9295786477394550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415312"/>
        <c:crosses val="autoZero"/>
        <c:auto val="1"/>
        <c:lblAlgn val="ctr"/>
        <c:lblOffset val="100"/>
        <c:tickLblSkip val="10"/>
        <c:tickMarkSkip val="5"/>
        <c:noMultiLvlLbl val="0"/>
      </c:catAx>
      <c:valAx>
        <c:axId val="522415312"/>
        <c:scaling>
          <c:orientation val="minMax"/>
        </c:scaling>
        <c:delete val="0"/>
        <c:axPos val="l"/>
        <c:majorGridlines>
          <c:spPr>
            <a:ln w="3175">
              <a:solidFill>
                <a:srgbClr val="C0C0C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GJ/d</a:t>
                </a:r>
              </a:p>
            </c:rich>
          </c:tx>
          <c:layout>
            <c:manualLayout>
              <c:xMode val="edge"/>
              <c:yMode val="edge"/>
              <c:x val="2.0089285714285716E-2"/>
              <c:y val="0.4422541126021218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414920"/>
        <c:crosses val="autoZero"/>
        <c:crossBetween val="between"/>
      </c:valAx>
      <c:spPr>
        <a:solidFill>
          <a:srgbClr val="FFFFFF"/>
        </a:solidFill>
        <a:ln w="12700">
          <a:solidFill>
            <a:srgbClr val="808080"/>
          </a:solidFill>
          <a:prstDash val="solid"/>
        </a:ln>
      </c:spPr>
    </c:plotArea>
    <c:legend>
      <c:legendPos val="r"/>
      <c:layout>
        <c:manualLayout>
          <c:xMode val="edge"/>
          <c:yMode val="edge"/>
          <c:x val="0.21651809148856391"/>
          <c:y val="0.76056426749473216"/>
          <c:w val="0.66569952193475812"/>
          <c:h val="0.12675967616723971"/>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[2]Period_1!$Y$3</c:f>
              <c:strCache>
                <c:ptCount val="1"/>
                <c:pt idx="0">
                  <c:v>0.25</c:v>
                </c:pt>
              </c:strCache>
            </c:strRef>
          </c:tx>
          <c:spPr>
            <a:ln w="28575">
              <a:noFill/>
            </a:ln>
          </c:spPr>
          <c:marker>
            <c:symbol val="none"/>
          </c:marker>
          <c:cat>
            <c:strRef>
              <c:f>[2]Period_1!$Z$2:$AD$2</c:f>
              <c:strCache>
                <c:ptCount val="5"/>
                <c:pt idx="0">
                  <c:v>Sydney MSP</c:v>
                </c:pt>
                <c:pt idx="1">
                  <c:v>Sydney EGP</c:v>
                </c:pt>
                <c:pt idx="2">
                  <c:v>Adelaide MAP</c:v>
                </c:pt>
                <c:pt idx="3">
                  <c:v>Adelaide SEAGas</c:v>
                </c:pt>
                <c:pt idx="4">
                  <c:v>Brisbane RBP</c:v>
                </c:pt>
              </c:strCache>
            </c:strRef>
          </c:cat>
          <c:val>
            <c:numRef>
              <c:f>[2]Period_1!$Z$3:$AD$3</c:f>
              <c:numCache>
                <c:formatCode>General</c:formatCode>
                <c:ptCount val="5"/>
                <c:pt idx="0">
                  <c:v>-14135.75</c:v>
                </c:pt>
                <c:pt idx="1">
                  <c:v>5219.2496449999999</c:v>
                </c:pt>
                <c:pt idx="2">
                  <c:v>-1827.5</c:v>
                </c:pt>
                <c:pt idx="3">
                  <c:v>-395.5</c:v>
                </c:pt>
                <c:pt idx="4">
                  <c:v>-927.25</c:v>
                </c:pt>
              </c:numCache>
            </c:numRef>
          </c:val>
          <c:smooth val="0"/>
          <c:extLst>
            <c:ext xmlns:c16="http://schemas.microsoft.com/office/drawing/2014/chart" uri="{C3380CC4-5D6E-409C-BE32-E72D297353CC}">
              <c16:uniqueId val="{00000000-A32F-4028-9C45-B30FAEA90F3A}"/>
            </c:ext>
          </c:extLst>
        </c:ser>
        <c:ser>
          <c:idx val="1"/>
          <c:order val="1"/>
          <c:tx>
            <c:strRef>
              <c:f>[2]Period_1!$Y$4</c:f>
              <c:strCache>
                <c:ptCount val="1"/>
                <c:pt idx="0">
                  <c:v>0.05</c:v>
                </c:pt>
              </c:strCache>
            </c:strRef>
          </c:tx>
          <c:spPr>
            <a:ln w="28575">
              <a:noFill/>
            </a:ln>
          </c:spPr>
          <c:marker>
            <c:symbol val="circle"/>
            <c:size val="5"/>
            <c:spPr>
              <a:solidFill>
                <a:srgbClr val="33CCCC"/>
              </a:solidFill>
              <a:ln>
                <a:solidFill>
                  <a:srgbClr val="0000FF"/>
                </a:solidFill>
                <a:prstDash val="solid"/>
              </a:ln>
            </c:spPr>
          </c:marker>
          <c:cat>
            <c:strRef>
              <c:f>[2]Period_1!$Z$2:$AD$2</c:f>
              <c:strCache>
                <c:ptCount val="5"/>
                <c:pt idx="0">
                  <c:v>Sydney MSP</c:v>
                </c:pt>
                <c:pt idx="1">
                  <c:v>Sydney EGP</c:v>
                </c:pt>
                <c:pt idx="2">
                  <c:v>Adelaide MAP</c:v>
                </c:pt>
                <c:pt idx="3">
                  <c:v>Adelaide SEAGas</c:v>
                </c:pt>
                <c:pt idx="4">
                  <c:v>Brisbane RBP</c:v>
                </c:pt>
              </c:strCache>
            </c:strRef>
          </c:cat>
          <c:val>
            <c:numRef>
              <c:f>[2]Period_1!$Z$4:$AD$4</c:f>
              <c:numCache>
                <c:formatCode>General</c:formatCode>
                <c:ptCount val="5"/>
                <c:pt idx="0">
                  <c:v>-21205.200000000001</c:v>
                </c:pt>
                <c:pt idx="1">
                  <c:v>2333.1176920000003</c:v>
                </c:pt>
                <c:pt idx="2">
                  <c:v>-3692.35</c:v>
                </c:pt>
                <c:pt idx="3">
                  <c:v>-3491.7999999999997</c:v>
                </c:pt>
                <c:pt idx="4">
                  <c:v>-2067.5499999999997</c:v>
                </c:pt>
              </c:numCache>
            </c:numRef>
          </c:val>
          <c:smooth val="0"/>
          <c:extLst>
            <c:ext xmlns:c16="http://schemas.microsoft.com/office/drawing/2014/chart" uri="{C3380CC4-5D6E-409C-BE32-E72D297353CC}">
              <c16:uniqueId val="{00000001-A32F-4028-9C45-B30FAEA90F3A}"/>
            </c:ext>
          </c:extLst>
        </c:ser>
        <c:ser>
          <c:idx val="2"/>
          <c:order val="2"/>
          <c:tx>
            <c:strRef>
              <c:f>[2]Period_1!$Y$5</c:f>
              <c:strCache>
                <c:ptCount val="1"/>
                <c:pt idx="0">
                  <c:v>Min</c:v>
                </c:pt>
              </c:strCache>
            </c:strRef>
          </c:tx>
          <c:spPr>
            <a:ln w="28575">
              <a:noFill/>
            </a:ln>
          </c:spPr>
          <c:marker>
            <c:symbol val="dash"/>
            <c:size val="5"/>
            <c:spPr>
              <a:solidFill>
                <a:srgbClr val="0000FF"/>
              </a:solidFill>
              <a:ln>
                <a:solidFill>
                  <a:srgbClr val="0000FF"/>
                </a:solidFill>
                <a:prstDash val="solid"/>
              </a:ln>
            </c:spPr>
          </c:marker>
          <c:cat>
            <c:strRef>
              <c:f>[2]Period_1!$Z$2:$AD$2</c:f>
              <c:strCache>
                <c:ptCount val="5"/>
                <c:pt idx="0">
                  <c:v>Sydney MSP</c:v>
                </c:pt>
                <c:pt idx="1">
                  <c:v>Sydney EGP</c:v>
                </c:pt>
                <c:pt idx="2">
                  <c:v>Adelaide MAP</c:v>
                </c:pt>
                <c:pt idx="3">
                  <c:v>Adelaide SEAGas</c:v>
                </c:pt>
                <c:pt idx="4">
                  <c:v>Brisbane RBP</c:v>
                </c:pt>
              </c:strCache>
            </c:strRef>
          </c:cat>
          <c:val>
            <c:numRef>
              <c:f>[2]Period_1!$Z$5:$AD$5</c:f>
              <c:numCache>
                <c:formatCode>General</c:formatCode>
                <c:ptCount val="5"/>
                <c:pt idx="0">
                  <c:v>-29609</c:v>
                </c:pt>
                <c:pt idx="1">
                  <c:v>-12251.89092</c:v>
                </c:pt>
                <c:pt idx="2">
                  <c:v>-7285</c:v>
                </c:pt>
                <c:pt idx="3">
                  <c:v>-8593</c:v>
                </c:pt>
                <c:pt idx="4">
                  <c:v>-4104</c:v>
                </c:pt>
              </c:numCache>
            </c:numRef>
          </c:val>
          <c:smooth val="0"/>
          <c:extLst>
            <c:ext xmlns:c16="http://schemas.microsoft.com/office/drawing/2014/chart" uri="{C3380CC4-5D6E-409C-BE32-E72D297353CC}">
              <c16:uniqueId val="{00000002-A32F-4028-9C45-B30FAEA90F3A}"/>
            </c:ext>
          </c:extLst>
        </c:ser>
        <c:ser>
          <c:idx val="3"/>
          <c:order val="3"/>
          <c:tx>
            <c:strRef>
              <c:f>[2]Period_1!$Y$6</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[2]Period_1!$Z$2:$AD$2</c:f>
              <c:strCache>
                <c:ptCount val="5"/>
                <c:pt idx="0">
                  <c:v>Sydney MSP</c:v>
                </c:pt>
                <c:pt idx="1">
                  <c:v>Sydney EGP</c:v>
                </c:pt>
                <c:pt idx="2">
                  <c:v>Adelaide MAP</c:v>
                </c:pt>
                <c:pt idx="3">
                  <c:v>Adelaide SEAGas</c:v>
                </c:pt>
                <c:pt idx="4">
                  <c:v>Brisbane RBP</c:v>
                </c:pt>
              </c:strCache>
            </c:strRef>
          </c:cat>
          <c:val>
            <c:numRef>
              <c:f>[2]Period_1!$Z$6:$AD$6</c:f>
              <c:numCache>
                <c:formatCode>General</c:formatCode>
                <c:ptCount val="5"/>
                <c:pt idx="0">
                  <c:v>-8785.1333333333332</c:v>
                </c:pt>
                <c:pt idx="1">
                  <c:v>8217.6247196666645</c:v>
                </c:pt>
                <c:pt idx="2">
                  <c:v>412.63333333333333</c:v>
                </c:pt>
                <c:pt idx="3">
                  <c:v>-638.26666666666665</c:v>
                </c:pt>
                <c:pt idx="4">
                  <c:v>72.566666666666663</c:v>
                </c:pt>
              </c:numCache>
            </c:numRef>
          </c:val>
          <c:smooth val="0"/>
          <c:extLst>
            <c:ext xmlns:c16="http://schemas.microsoft.com/office/drawing/2014/chart" uri="{C3380CC4-5D6E-409C-BE32-E72D297353CC}">
              <c16:uniqueId val="{00000003-A32F-4028-9C45-B30FAEA90F3A}"/>
            </c:ext>
          </c:extLst>
        </c:ser>
        <c:ser>
          <c:idx val="4"/>
          <c:order val="4"/>
          <c:tx>
            <c:strRef>
              <c:f>[2]Period_1!$Y$7</c:f>
              <c:strCache>
                <c:ptCount val="1"/>
                <c:pt idx="0">
                  <c:v>Median</c:v>
                </c:pt>
              </c:strCache>
            </c:strRef>
          </c:tx>
          <c:spPr>
            <a:ln w="28575">
              <a:noFill/>
            </a:ln>
          </c:spPr>
          <c:marker>
            <c:symbol val="dash"/>
            <c:size val="20"/>
            <c:spPr>
              <a:noFill/>
              <a:ln>
                <a:solidFill>
                  <a:srgbClr val="FF6600"/>
                </a:solidFill>
                <a:prstDash val="solid"/>
              </a:ln>
            </c:spPr>
          </c:marker>
          <c:cat>
            <c:strRef>
              <c:f>[2]Period_1!$Z$2:$AD$2</c:f>
              <c:strCache>
                <c:ptCount val="5"/>
                <c:pt idx="0">
                  <c:v>Sydney MSP</c:v>
                </c:pt>
                <c:pt idx="1">
                  <c:v>Sydney EGP</c:v>
                </c:pt>
                <c:pt idx="2">
                  <c:v>Adelaide MAP</c:v>
                </c:pt>
                <c:pt idx="3">
                  <c:v>Adelaide SEAGas</c:v>
                </c:pt>
                <c:pt idx="4">
                  <c:v>Brisbane RBP</c:v>
                </c:pt>
              </c:strCache>
            </c:strRef>
          </c:cat>
          <c:val>
            <c:numRef>
              <c:f>[2]Period_1!$Z$7:$AD$7</c:f>
              <c:numCache>
                <c:formatCode>General</c:formatCode>
                <c:ptCount val="5"/>
                <c:pt idx="0">
                  <c:v>-9214</c:v>
                </c:pt>
                <c:pt idx="1">
                  <c:v>8822.7950999999994</c:v>
                </c:pt>
                <c:pt idx="2">
                  <c:v>26</c:v>
                </c:pt>
                <c:pt idx="3">
                  <c:v>20</c:v>
                </c:pt>
                <c:pt idx="4">
                  <c:v>-214</c:v>
                </c:pt>
              </c:numCache>
            </c:numRef>
          </c:val>
          <c:smooth val="0"/>
          <c:extLst>
            <c:ext xmlns:c16="http://schemas.microsoft.com/office/drawing/2014/chart" uri="{C3380CC4-5D6E-409C-BE32-E72D297353CC}">
              <c16:uniqueId val="{00000004-A32F-4028-9C45-B30FAEA90F3A}"/>
            </c:ext>
          </c:extLst>
        </c:ser>
        <c:ser>
          <c:idx val="5"/>
          <c:order val="5"/>
          <c:tx>
            <c:strRef>
              <c:f>[2]Period_1!$Y$8</c:f>
              <c:strCache>
                <c:ptCount val="1"/>
                <c:pt idx="0">
                  <c:v>Max</c:v>
                </c:pt>
              </c:strCache>
            </c:strRef>
          </c:tx>
          <c:spPr>
            <a:ln w="28575">
              <a:noFill/>
            </a:ln>
          </c:spPr>
          <c:marker>
            <c:symbol val="dash"/>
            <c:size val="5"/>
            <c:spPr>
              <a:solidFill>
                <a:srgbClr val="0000FF"/>
              </a:solidFill>
              <a:ln>
                <a:solidFill>
                  <a:srgbClr val="0000FF"/>
                </a:solidFill>
                <a:prstDash val="solid"/>
              </a:ln>
            </c:spPr>
          </c:marker>
          <c:cat>
            <c:strRef>
              <c:f>[2]Period_1!$Z$2:$AD$2</c:f>
              <c:strCache>
                <c:ptCount val="5"/>
                <c:pt idx="0">
                  <c:v>Sydney MSP</c:v>
                </c:pt>
                <c:pt idx="1">
                  <c:v>Sydney EGP</c:v>
                </c:pt>
                <c:pt idx="2">
                  <c:v>Adelaide MAP</c:v>
                </c:pt>
                <c:pt idx="3">
                  <c:v>Adelaide SEAGas</c:v>
                </c:pt>
                <c:pt idx="4">
                  <c:v>Brisbane RBP</c:v>
                </c:pt>
              </c:strCache>
            </c:strRef>
          </c:cat>
          <c:val>
            <c:numRef>
              <c:f>[2]Period_1!$Z$8:$AD$8</c:f>
              <c:numCache>
                <c:formatCode>General</c:formatCode>
                <c:ptCount val="5"/>
                <c:pt idx="0">
                  <c:v>24775</c:v>
                </c:pt>
                <c:pt idx="1">
                  <c:v>25046.06553</c:v>
                </c:pt>
                <c:pt idx="2">
                  <c:v>9860</c:v>
                </c:pt>
                <c:pt idx="3">
                  <c:v>517</c:v>
                </c:pt>
                <c:pt idx="4">
                  <c:v>11071</c:v>
                </c:pt>
              </c:numCache>
            </c:numRef>
          </c:val>
          <c:smooth val="0"/>
          <c:extLst>
            <c:ext xmlns:c16="http://schemas.microsoft.com/office/drawing/2014/chart" uri="{C3380CC4-5D6E-409C-BE32-E72D297353CC}">
              <c16:uniqueId val="{00000005-A32F-4028-9C45-B30FAEA90F3A}"/>
            </c:ext>
          </c:extLst>
        </c:ser>
        <c:ser>
          <c:idx val="10"/>
          <c:order val="6"/>
          <c:tx>
            <c:strRef>
              <c:f>[2]Period_1!$Y$9</c:f>
              <c:strCache>
                <c:ptCount val="1"/>
                <c:pt idx="0">
                  <c:v>0.95</c:v>
                </c:pt>
              </c:strCache>
            </c:strRef>
          </c:tx>
          <c:spPr>
            <a:ln w="28575">
              <a:noFill/>
            </a:ln>
          </c:spPr>
          <c:marker>
            <c:symbol val="circle"/>
            <c:size val="5"/>
            <c:spPr>
              <a:solidFill>
                <a:srgbClr val="00FFFF"/>
              </a:solidFill>
              <a:ln>
                <a:solidFill>
                  <a:srgbClr val="0000FF"/>
                </a:solidFill>
                <a:prstDash val="solid"/>
              </a:ln>
            </c:spPr>
          </c:marker>
          <c:cat>
            <c:strRef>
              <c:f>[2]Period_1!$Z$2:$AD$2</c:f>
              <c:strCache>
                <c:ptCount val="5"/>
                <c:pt idx="0">
                  <c:v>Sydney MSP</c:v>
                </c:pt>
                <c:pt idx="1">
                  <c:v>Sydney EGP</c:v>
                </c:pt>
                <c:pt idx="2">
                  <c:v>Adelaide MAP</c:v>
                </c:pt>
                <c:pt idx="3">
                  <c:v>Adelaide SEAGas</c:v>
                </c:pt>
                <c:pt idx="4">
                  <c:v>Brisbane RBP</c:v>
                </c:pt>
              </c:strCache>
            </c:strRef>
          </c:cat>
          <c:val>
            <c:numRef>
              <c:f>[2]Period_1!$Z$9:$AD$9</c:f>
              <c:numCache>
                <c:formatCode>General</c:formatCode>
                <c:ptCount val="5"/>
                <c:pt idx="0">
                  <c:v>3463.299999999987</c:v>
                </c:pt>
                <c:pt idx="1">
                  <c:v>16150.456375999987</c:v>
                </c:pt>
                <c:pt idx="2">
                  <c:v>6735.7499999999973</c:v>
                </c:pt>
                <c:pt idx="3">
                  <c:v>190.04999999999978</c:v>
                </c:pt>
                <c:pt idx="4">
                  <c:v>1767.5999999999981</c:v>
                </c:pt>
              </c:numCache>
            </c:numRef>
          </c:val>
          <c:smooth val="0"/>
          <c:extLst>
            <c:ext xmlns:c16="http://schemas.microsoft.com/office/drawing/2014/chart" uri="{C3380CC4-5D6E-409C-BE32-E72D297353CC}">
              <c16:uniqueId val="{00000006-A32F-4028-9C45-B30FAEA90F3A}"/>
            </c:ext>
          </c:extLst>
        </c:ser>
        <c:ser>
          <c:idx val="11"/>
          <c:order val="7"/>
          <c:tx>
            <c:strRef>
              <c:f>[2]Period_1!$Y$10</c:f>
              <c:strCache>
                <c:ptCount val="1"/>
                <c:pt idx="0">
                  <c:v>0.75</c:v>
                </c:pt>
              </c:strCache>
            </c:strRef>
          </c:tx>
          <c:spPr>
            <a:ln w="28575">
              <a:noFill/>
            </a:ln>
          </c:spPr>
          <c:marker>
            <c:symbol val="none"/>
          </c:marker>
          <c:cat>
            <c:strRef>
              <c:f>[2]Period_1!$Z$2:$AD$2</c:f>
              <c:strCache>
                <c:ptCount val="5"/>
                <c:pt idx="0">
                  <c:v>Sydney MSP</c:v>
                </c:pt>
                <c:pt idx="1">
                  <c:v>Sydney EGP</c:v>
                </c:pt>
                <c:pt idx="2">
                  <c:v>Adelaide MAP</c:v>
                </c:pt>
                <c:pt idx="3">
                  <c:v>Adelaide SEAGas</c:v>
                </c:pt>
                <c:pt idx="4">
                  <c:v>Brisbane RBP</c:v>
                </c:pt>
              </c:strCache>
            </c:strRef>
          </c:cat>
          <c:val>
            <c:numRef>
              <c:f>[2]Period_1!$Z$10:$AD$10</c:f>
              <c:numCache>
                <c:formatCode>General</c:formatCode>
                <c:ptCount val="5"/>
                <c:pt idx="0">
                  <c:v>-4947.5</c:v>
                </c:pt>
                <c:pt idx="1">
                  <c:v>10556.6113</c:v>
                </c:pt>
                <c:pt idx="2">
                  <c:v>1996.5</c:v>
                </c:pt>
                <c:pt idx="3">
                  <c:v>82.25</c:v>
                </c:pt>
                <c:pt idx="4">
                  <c:v>586.25</c:v>
                </c:pt>
              </c:numCache>
            </c:numRef>
          </c:val>
          <c:smooth val="0"/>
          <c:extLst>
            <c:ext xmlns:c16="http://schemas.microsoft.com/office/drawing/2014/chart" uri="{C3380CC4-5D6E-409C-BE32-E72D297353CC}">
              <c16:uniqueId val="{00000007-A32F-4028-9C45-B30FAEA90F3A}"/>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522418056"/>
        <c:axId val="522422368"/>
      </c:lineChart>
      <c:catAx>
        <c:axId val="5224180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2422368"/>
        <c:crosses val="autoZero"/>
        <c:auto val="1"/>
        <c:lblAlgn val="ctr"/>
        <c:lblOffset val="100"/>
        <c:tickLblSkip val="1"/>
        <c:tickMarkSkip val="1"/>
        <c:noMultiLvlLbl val="0"/>
      </c:catAx>
      <c:valAx>
        <c:axId val="52242236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2418056"/>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187518732908774"/>
          <c:y val="5.915501094164137E-2"/>
          <c:w val="0.80803659497571123"/>
          <c:h val="0.84507158488059098"/>
        </c:manualLayout>
      </c:layout>
      <c:lineChart>
        <c:grouping val="standard"/>
        <c:varyColors val="0"/>
        <c:ser>
          <c:idx val="1"/>
          <c:order val="0"/>
          <c:tx>
            <c:strRef>
              <c:f>'[2]P1 Graphs &amp; Statistics'!$K$4</c:f>
              <c:strCache>
                <c:ptCount val="1"/>
                <c:pt idx="0">
                  <c:v>Sydney MSP</c:v>
                </c:pt>
              </c:strCache>
            </c:strRef>
          </c:tx>
          <c:spPr>
            <a:ln w="25400">
              <a:solidFill>
                <a:srgbClr val="0000FF"/>
              </a:solidFill>
              <a:prstDash val="solid"/>
            </a:ln>
          </c:spPr>
          <c:marker>
            <c:symbol val="none"/>
          </c:marker>
          <c:val>
            <c:numRef>
              <c:f>'[2]P1 Graphs &amp; Statistics'!$K$5:$K$35</c:f>
              <c:numCache>
                <c:formatCode>General</c:formatCode>
                <c:ptCount val="31"/>
                <c:pt idx="0">
                  <c:v>24775</c:v>
                </c:pt>
                <c:pt idx="1">
                  <c:v>5554</c:v>
                </c:pt>
                <c:pt idx="2">
                  <c:v>908</c:v>
                </c:pt>
                <c:pt idx="3">
                  <c:v>-133</c:v>
                </c:pt>
                <c:pt idx="4">
                  <c:v>-816</c:v>
                </c:pt>
                <c:pt idx="5">
                  <c:v>-1767</c:v>
                </c:pt>
                <c:pt idx="6">
                  <c:v>-3690</c:v>
                </c:pt>
                <c:pt idx="7">
                  <c:v>-4697</c:v>
                </c:pt>
                <c:pt idx="8">
                  <c:v>-5699</c:v>
                </c:pt>
                <c:pt idx="9">
                  <c:v>-5876</c:v>
                </c:pt>
                <c:pt idx="10">
                  <c:v>-6131</c:v>
                </c:pt>
                <c:pt idx="11">
                  <c:v>-7023</c:v>
                </c:pt>
                <c:pt idx="12">
                  <c:v>-8048</c:v>
                </c:pt>
                <c:pt idx="13">
                  <c:v>-8434</c:v>
                </c:pt>
                <c:pt idx="14">
                  <c:v>-8832</c:v>
                </c:pt>
                <c:pt idx="15">
                  <c:v>-9596</c:v>
                </c:pt>
                <c:pt idx="16">
                  <c:v>-10112</c:v>
                </c:pt>
                <c:pt idx="17">
                  <c:v>-10852</c:v>
                </c:pt>
                <c:pt idx="18">
                  <c:v>-11677</c:v>
                </c:pt>
                <c:pt idx="19">
                  <c:v>-12547</c:v>
                </c:pt>
                <c:pt idx="20">
                  <c:v>-12767</c:v>
                </c:pt>
                <c:pt idx="21">
                  <c:v>-13232</c:v>
                </c:pt>
                <c:pt idx="22">
                  <c:v>-14437</c:v>
                </c:pt>
                <c:pt idx="23">
                  <c:v>-15257</c:v>
                </c:pt>
                <c:pt idx="24">
                  <c:v>-16224</c:v>
                </c:pt>
                <c:pt idx="25">
                  <c:v>-16997</c:v>
                </c:pt>
                <c:pt idx="26">
                  <c:v>-18114</c:v>
                </c:pt>
                <c:pt idx="27">
                  <c:v>-20180</c:v>
                </c:pt>
                <c:pt idx="28">
                  <c:v>-22044</c:v>
                </c:pt>
                <c:pt idx="29">
                  <c:v>-29609</c:v>
                </c:pt>
                <c:pt idx="30">
                  <c:v>#N/A</c:v>
                </c:pt>
              </c:numCache>
            </c:numRef>
          </c:val>
          <c:smooth val="1"/>
          <c:extLst>
            <c:ext xmlns:c16="http://schemas.microsoft.com/office/drawing/2014/chart" uri="{C3380CC4-5D6E-409C-BE32-E72D297353CC}">
              <c16:uniqueId val="{00000000-A526-45BC-82D3-A7840E425BB2}"/>
            </c:ext>
          </c:extLst>
        </c:ser>
        <c:ser>
          <c:idx val="2"/>
          <c:order val="1"/>
          <c:tx>
            <c:strRef>
              <c:f>'[2]P1 Graphs &amp; Statistics'!$L$4</c:f>
              <c:strCache>
                <c:ptCount val="1"/>
                <c:pt idx="0">
                  <c:v>Sydney EGP</c:v>
                </c:pt>
              </c:strCache>
            </c:strRef>
          </c:tx>
          <c:spPr>
            <a:ln w="25400">
              <a:solidFill>
                <a:srgbClr val="FFC322"/>
              </a:solidFill>
              <a:prstDash val="solid"/>
            </a:ln>
          </c:spPr>
          <c:marker>
            <c:symbol val="none"/>
          </c:marker>
          <c:val>
            <c:numRef>
              <c:f>'[2]P1 Graphs &amp; Statistics'!$L$5:$L$35</c:f>
              <c:numCache>
                <c:formatCode>General</c:formatCode>
                <c:ptCount val="31"/>
                <c:pt idx="0">
                  <c:v>25046.06553</c:v>
                </c:pt>
                <c:pt idx="1">
                  <c:v>18013.844239999999</c:v>
                </c:pt>
                <c:pt idx="2">
                  <c:v>13872.982319999999</c:v>
                </c:pt>
                <c:pt idx="3">
                  <c:v>12892.465469999999</c:v>
                </c:pt>
                <c:pt idx="4">
                  <c:v>11948.25308</c:v>
                </c:pt>
                <c:pt idx="5">
                  <c:v>11325.45181</c:v>
                </c:pt>
                <c:pt idx="6">
                  <c:v>10885.67085</c:v>
                </c:pt>
                <c:pt idx="7">
                  <c:v>10635.291069999999</c:v>
                </c:pt>
                <c:pt idx="8">
                  <c:v>10320.57199</c:v>
                </c:pt>
                <c:pt idx="9">
                  <c:v>9876.3269500000006</c:v>
                </c:pt>
                <c:pt idx="10">
                  <c:v>9573.8754399999998</c:v>
                </c:pt>
                <c:pt idx="11">
                  <c:v>9341.9848700000002</c:v>
                </c:pt>
                <c:pt idx="12">
                  <c:v>9272.2865299999994</c:v>
                </c:pt>
                <c:pt idx="13">
                  <c:v>9096.2168199999996</c:v>
                </c:pt>
                <c:pt idx="14">
                  <c:v>8953.2330500000007</c:v>
                </c:pt>
                <c:pt idx="15">
                  <c:v>8692.3571499999998</c:v>
                </c:pt>
                <c:pt idx="16">
                  <c:v>8328.1861000000008</c:v>
                </c:pt>
                <c:pt idx="17">
                  <c:v>8111.5080200000002</c:v>
                </c:pt>
                <c:pt idx="18">
                  <c:v>7766.0729099999999</c:v>
                </c:pt>
                <c:pt idx="19">
                  <c:v>7277.3642499999996</c:v>
                </c:pt>
                <c:pt idx="20">
                  <c:v>6401.3486999999996</c:v>
                </c:pt>
                <c:pt idx="21">
                  <c:v>5991.5247799999997</c:v>
                </c:pt>
                <c:pt idx="22">
                  <c:v>4961.8245999999999</c:v>
                </c:pt>
                <c:pt idx="23">
                  <c:v>4413.2694600000004</c:v>
                </c:pt>
                <c:pt idx="24">
                  <c:v>3895.66903</c:v>
                </c:pt>
                <c:pt idx="25">
                  <c:v>3677.60149</c:v>
                </c:pt>
                <c:pt idx="26">
                  <c:v>3496.63004</c:v>
                </c:pt>
                <c:pt idx="27">
                  <c:v>2588.9808600000001</c:v>
                </c:pt>
                <c:pt idx="28">
                  <c:v>2123.7750999999998</c:v>
                </c:pt>
                <c:pt idx="29">
                  <c:v>-12251.89092</c:v>
                </c:pt>
                <c:pt idx="30">
                  <c:v>#N/A</c:v>
                </c:pt>
              </c:numCache>
            </c:numRef>
          </c:val>
          <c:smooth val="1"/>
          <c:extLst>
            <c:ext xmlns:c16="http://schemas.microsoft.com/office/drawing/2014/chart" uri="{C3380CC4-5D6E-409C-BE32-E72D297353CC}">
              <c16:uniqueId val="{00000001-A526-45BC-82D3-A7840E425BB2}"/>
            </c:ext>
          </c:extLst>
        </c:ser>
        <c:ser>
          <c:idx val="3"/>
          <c:order val="2"/>
          <c:tx>
            <c:strRef>
              <c:f>'[2]P1 Graphs &amp; Statistics'!$M$4</c:f>
              <c:strCache>
                <c:ptCount val="1"/>
                <c:pt idx="0">
                  <c:v>Adelaide MAP</c:v>
                </c:pt>
              </c:strCache>
            </c:strRef>
          </c:tx>
          <c:spPr>
            <a:ln w="25400">
              <a:solidFill>
                <a:srgbClr val="FF6600"/>
              </a:solidFill>
              <a:prstDash val="solid"/>
            </a:ln>
          </c:spPr>
          <c:marker>
            <c:symbol val="none"/>
          </c:marker>
          <c:val>
            <c:numRef>
              <c:f>'[2]P1 Graphs &amp; Statistics'!$M$5:$M$35</c:f>
              <c:numCache>
                <c:formatCode>General</c:formatCode>
                <c:ptCount val="31"/>
                <c:pt idx="0">
                  <c:v>9860</c:v>
                </c:pt>
                <c:pt idx="1">
                  <c:v>7197</c:v>
                </c:pt>
                <c:pt idx="2">
                  <c:v>6172</c:v>
                </c:pt>
                <c:pt idx="3">
                  <c:v>4302</c:v>
                </c:pt>
                <c:pt idx="4">
                  <c:v>3621</c:v>
                </c:pt>
                <c:pt idx="5">
                  <c:v>2766</c:v>
                </c:pt>
                <c:pt idx="6">
                  <c:v>2550</c:v>
                </c:pt>
                <c:pt idx="7">
                  <c:v>2097</c:v>
                </c:pt>
                <c:pt idx="8">
                  <c:v>1695</c:v>
                </c:pt>
                <c:pt idx="9">
                  <c:v>1584</c:v>
                </c:pt>
                <c:pt idx="10">
                  <c:v>1243</c:v>
                </c:pt>
                <c:pt idx="11">
                  <c:v>1028</c:v>
                </c:pt>
                <c:pt idx="12">
                  <c:v>831</c:v>
                </c:pt>
                <c:pt idx="13">
                  <c:v>529</c:v>
                </c:pt>
                <c:pt idx="14">
                  <c:v>219</c:v>
                </c:pt>
                <c:pt idx="15">
                  <c:v>-167</c:v>
                </c:pt>
                <c:pt idx="16">
                  <c:v>-525</c:v>
                </c:pt>
                <c:pt idx="17">
                  <c:v>-856</c:v>
                </c:pt>
                <c:pt idx="18">
                  <c:v>-1102</c:v>
                </c:pt>
                <c:pt idx="19">
                  <c:v>-1175</c:v>
                </c:pt>
                <c:pt idx="20">
                  <c:v>-1238</c:v>
                </c:pt>
                <c:pt idx="21">
                  <c:v>-1625</c:v>
                </c:pt>
                <c:pt idx="22">
                  <c:v>-1895</c:v>
                </c:pt>
                <c:pt idx="23">
                  <c:v>-2038</c:v>
                </c:pt>
                <c:pt idx="24">
                  <c:v>-2328</c:v>
                </c:pt>
                <c:pt idx="25">
                  <c:v>-2690</c:v>
                </c:pt>
                <c:pt idx="26">
                  <c:v>-3056</c:v>
                </c:pt>
                <c:pt idx="27">
                  <c:v>-3419</c:v>
                </c:pt>
                <c:pt idx="28">
                  <c:v>-3916</c:v>
                </c:pt>
                <c:pt idx="29">
                  <c:v>-7285</c:v>
                </c:pt>
                <c:pt idx="30">
                  <c:v>#N/A</c:v>
                </c:pt>
              </c:numCache>
            </c:numRef>
          </c:val>
          <c:smooth val="1"/>
          <c:extLst>
            <c:ext xmlns:c16="http://schemas.microsoft.com/office/drawing/2014/chart" uri="{C3380CC4-5D6E-409C-BE32-E72D297353CC}">
              <c16:uniqueId val="{00000002-A526-45BC-82D3-A7840E425BB2}"/>
            </c:ext>
          </c:extLst>
        </c:ser>
        <c:ser>
          <c:idx val="4"/>
          <c:order val="3"/>
          <c:tx>
            <c:strRef>
              <c:f>'[2]P1 Graphs &amp; Statistics'!$N$4</c:f>
              <c:strCache>
                <c:ptCount val="1"/>
                <c:pt idx="0">
                  <c:v>Adelaide SEAGas</c:v>
                </c:pt>
              </c:strCache>
            </c:strRef>
          </c:tx>
          <c:marker>
            <c:symbol val="none"/>
          </c:marker>
          <c:val>
            <c:numRef>
              <c:f>'[2]P1 Graphs &amp; Statistics'!$N$5:$N$35</c:f>
              <c:numCache>
                <c:formatCode>General</c:formatCode>
                <c:ptCount val="31"/>
                <c:pt idx="0">
                  <c:v>517</c:v>
                </c:pt>
                <c:pt idx="1">
                  <c:v>222</c:v>
                </c:pt>
                <c:pt idx="2">
                  <c:v>151</c:v>
                </c:pt>
                <c:pt idx="3">
                  <c:v>128</c:v>
                </c:pt>
                <c:pt idx="4">
                  <c:v>121</c:v>
                </c:pt>
                <c:pt idx="5">
                  <c:v>113</c:v>
                </c:pt>
                <c:pt idx="6">
                  <c:v>101</c:v>
                </c:pt>
                <c:pt idx="7">
                  <c:v>85</c:v>
                </c:pt>
                <c:pt idx="8">
                  <c:v>74</c:v>
                </c:pt>
                <c:pt idx="9">
                  <c:v>69</c:v>
                </c:pt>
                <c:pt idx="10">
                  <c:v>66</c:v>
                </c:pt>
                <c:pt idx="11">
                  <c:v>61</c:v>
                </c:pt>
                <c:pt idx="12">
                  <c:v>54</c:v>
                </c:pt>
                <c:pt idx="13">
                  <c:v>44</c:v>
                </c:pt>
                <c:pt idx="14">
                  <c:v>32</c:v>
                </c:pt>
                <c:pt idx="15">
                  <c:v>8</c:v>
                </c:pt>
                <c:pt idx="16">
                  <c:v>-9</c:v>
                </c:pt>
                <c:pt idx="17">
                  <c:v>-66</c:v>
                </c:pt>
                <c:pt idx="18">
                  <c:v>-126</c:v>
                </c:pt>
                <c:pt idx="19">
                  <c:v>-217</c:v>
                </c:pt>
                <c:pt idx="20">
                  <c:v>-248</c:v>
                </c:pt>
                <c:pt idx="21">
                  <c:v>-298</c:v>
                </c:pt>
                <c:pt idx="22">
                  <c:v>-428</c:v>
                </c:pt>
                <c:pt idx="23">
                  <c:v>-592</c:v>
                </c:pt>
                <c:pt idx="24">
                  <c:v>-868</c:v>
                </c:pt>
                <c:pt idx="25">
                  <c:v>-1163</c:v>
                </c:pt>
                <c:pt idx="26">
                  <c:v>-1498</c:v>
                </c:pt>
                <c:pt idx="27">
                  <c:v>-2966</c:v>
                </c:pt>
                <c:pt idx="28">
                  <c:v>-3922</c:v>
                </c:pt>
                <c:pt idx="29">
                  <c:v>-8593</c:v>
                </c:pt>
                <c:pt idx="30">
                  <c:v>#N/A</c:v>
                </c:pt>
              </c:numCache>
            </c:numRef>
          </c:val>
          <c:smooth val="0"/>
          <c:extLst>
            <c:ext xmlns:c16="http://schemas.microsoft.com/office/drawing/2014/chart" uri="{C3380CC4-5D6E-409C-BE32-E72D297353CC}">
              <c16:uniqueId val="{00000003-A526-45BC-82D3-A7840E425BB2}"/>
            </c:ext>
          </c:extLst>
        </c:ser>
        <c:ser>
          <c:idx val="5"/>
          <c:order val="4"/>
          <c:tx>
            <c:strRef>
              <c:f>'[2]P1 Graphs &amp; Statistics'!$O$4</c:f>
              <c:strCache>
                <c:ptCount val="1"/>
                <c:pt idx="0">
                  <c:v>Brisbane RBP</c:v>
                </c:pt>
              </c:strCache>
            </c:strRef>
          </c:tx>
          <c:marker>
            <c:symbol val="none"/>
          </c:marker>
          <c:val>
            <c:numRef>
              <c:f>'[2]P1 Graphs &amp; Statistics'!$O$5:$O$35</c:f>
              <c:numCache>
                <c:formatCode>General</c:formatCode>
                <c:ptCount val="31"/>
                <c:pt idx="0">
                  <c:v>11071</c:v>
                </c:pt>
                <c:pt idx="1">
                  <c:v>2052</c:v>
                </c:pt>
                <c:pt idx="2">
                  <c:v>1420</c:v>
                </c:pt>
                <c:pt idx="3">
                  <c:v>1248</c:v>
                </c:pt>
                <c:pt idx="4">
                  <c:v>1007</c:v>
                </c:pt>
                <c:pt idx="5">
                  <c:v>876</c:v>
                </c:pt>
                <c:pt idx="6">
                  <c:v>773</c:v>
                </c:pt>
                <c:pt idx="7">
                  <c:v>612</c:v>
                </c:pt>
                <c:pt idx="8">
                  <c:v>509</c:v>
                </c:pt>
                <c:pt idx="9">
                  <c:v>471</c:v>
                </c:pt>
                <c:pt idx="10">
                  <c:v>402</c:v>
                </c:pt>
                <c:pt idx="11">
                  <c:v>195</c:v>
                </c:pt>
                <c:pt idx="12">
                  <c:v>60</c:v>
                </c:pt>
                <c:pt idx="13">
                  <c:v>-67</c:v>
                </c:pt>
                <c:pt idx="14">
                  <c:v>-176</c:v>
                </c:pt>
                <c:pt idx="15">
                  <c:v>-252</c:v>
                </c:pt>
                <c:pt idx="16">
                  <c:v>-305</c:v>
                </c:pt>
                <c:pt idx="17">
                  <c:v>-378</c:v>
                </c:pt>
                <c:pt idx="18">
                  <c:v>-507</c:v>
                </c:pt>
                <c:pt idx="19">
                  <c:v>-708</c:v>
                </c:pt>
                <c:pt idx="20">
                  <c:v>-766</c:v>
                </c:pt>
                <c:pt idx="21">
                  <c:v>-886</c:v>
                </c:pt>
                <c:pt idx="22">
                  <c:v>-941</c:v>
                </c:pt>
                <c:pt idx="23">
                  <c:v>-1034</c:v>
                </c:pt>
                <c:pt idx="24">
                  <c:v>-1208</c:v>
                </c:pt>
                <c:pt idx="25">
                  <c:v>-1421</c:v>
                </c:pt>
                <c:pt idx="26">
                  <c:v>-1665</c:v>
                </c:pt>
                <c:pt idx="27">
                  <c:v>-1880</c:v>
                </c:pt>
                <c:pt idx="28">
                  <c:v>-2221</c:v>
                </c:pt>
                <c:pt idx="29">
                  <c:v>-4104</c:v>
                </c:pt>
                <c:pt idx="30">
                  <c:v>#N/A</c:v>
                </c:pt>
              </c:numCache>
            </c:numRef>
          </c:val>
          <c:smooth val="0"/>
          <c:extLst>
            <c:ext xmlns:c16="http://schemas.microsoft.com/office/drawing/2014/chart" uri="{C3380CC4-5D6E-409C-BE32-E72D297353CC}">
              <c16:uniqueId val="{00000004-A526-45BC-82D3-A7840E425BB2}"/>
            </c:ext>
          </c:extLst>
        </c:ser>
        <c:dLbls>
          <c:showLegendKey val="0"/>
          <c:showVal val="0"/>
          <c:showCatName val="0"/>
          <c:showSerName val="0"/>
          <c:showPercent val="0"/>
          <c:showBubbleSize val="0"/>
        </c:dLbls>
        <c:smooth val="0"/>
        <c:axId val="522414920"/>
        <c:axId val="522415312"/>
      </c:lineChart>
      <c:catAx>
        <c:axId val="522414920"/>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en-US"/>
                  <a:t>Day in MOS Period</a:t>
                </a:r>
              </a:p>
            </c:rich>
          </c:tx>
          <c:layout>
            <c:manualLayout>
              <c:xMode val="edge"/>
              <c:yMode val="edge"/>
              <c:x val="0.46205404011998497"/>
              <c:y val="0.9295786477394550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415312"/>
        <c:crosses val="autoZero"/>
        <c:auto val="1"/>
        <c:lblAlgn val="ctr"/>
        <c:lblOffset val="100"/>
        <c:tickLblSkip val="10"/>
        <c:tickMarkSkip val="5"/>
        <c:noMultiLvlLbl val="0"/>
      </c:catAx>
      <c:valAx>
        <c:axId val="522415312"/>
        <c:scaling>
          <c:orientation val="minMax"/>
        </c:scaling>
        <c:delete val="0"/>
        <c:axPos val="l"/>
        <c:majorGridlines>
          <c:spPr>
            <a:ln w="3175">
              <a:solidFill>
                <a:srgbClr val="C0C0C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GJ/d</a:t>
                </a:r>
              </a:p>
            </c:rich>
          </c:tx>
          <c:layout>
            <c:manualLayout>
              <c:xMode val="edge"/>
              <c:yMode val="edge"/>
              <c:x val="2.0089285714285716E-2"/>
              <c:y val="0.4422541126021218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414920"/>
        <c:crosses val="autoZero"/>
        <c:crossBetween val="between"/>
      </c:valAx>
      <c:spPr>
        <a:solidFill>
          <a:srgbClr val="FFFFFF"/>
        </a:solidFill>
        <a:ln w="12700">
          <a:solidFill>
            <a:srgbClr val="808080"/>
          </a:solidFill>
          <a:prstDash val="solid"/>
        </a:ln>
      </c:spPr>
    </c:plotArea>
    <c:legend>
      <c:legendPos val="r"/>
      <c:layout>
        <c:manualLayout>
          <c:xMode val="edge"/>
          <c:yMode val="edge"/>
          <c:x val="0.21651809148856391"/>
          <c:y val="0.76056426749473216"/>
          <c:w val="0.66569952193475812"/>
          <c:h val="0.12675967616723971"/>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'Oct 26 Published MOS estimates'!$C$19</c:f>
              <c:strCache>
                <c:ptCount val="1"/>
                <c:pt idx="0">
                  <c:v>25%</c:v>
                </c:pt>
              </c:strCache>
            </c:strRef>
          </c:tx>
          <c:spPr>
            <a:ln w="28575">
              <a:noFill/>
            </a:ln>
          </c:spPr>
          <c:marker>
            <c:symbol val="none"/>
          </c:marker>
          <c:cat>
            <c:strRef>
              <c:f>'Oct 26 Published MOS estimates'!$D$4:$H$4</c:f>
              <c:strCache>
                <c:ptCount val="5"/>
                <c:pt idx="0">
                  <c:v>Sydney MSP</c:v>
                </c:pt>
                <c:pt idx="1">
                  <c:v>Sydney EGP</c:v>
                </c:pt>
                <c:pt idx="2">
                  <c:v>Adelaide MAP</c:v>
                </c:pt>
                <c:pt idx="3">
                  <c:v>Adelaide SEAGas</c:v>
                </c:pt>
                <c:pt idx="4">
                  <c:v>Brisbane RBP</c:v>
                </c:pt>
              </c:strCache>
            </c:strRef>
          </c:cat>
          <c:val>
            <c:numRef>
              <c:f>'Oct 26 Published MOS estimates'!$D$19:$H$19</c:f>
              <c:numCache>
                <c:formatCode>#,##0</c:formatCode>
                <c:ptCount val="5"/>
                <c:pt idx="0">
                  <c:v>-12321</c:v>
                </c:pt>
                <c:pt idx="1">
                  <c:v>3919.3013350000001</c:v>
                </c:pt>
                <c:pt idx="2">
                  <c:v>-1732</c:v>
                </c:pt>
                <c:pt idx="3">
                  <c:v>-1323</c:v>
                </c:pt>
                <c:pt idx="4">
                  <c:v>-962</c:v>
                </c:pt>
              </c:numCache>
            </c:numRef>
          </c:val>
          <c:smooth val="0"/>
          <c:extLst>
            <c:ext xmlns:c16="http://schemas.microsoft.com/office/drawing/2014/chart" uri="{C3380CC4-5D6E-409C-BE32-E72D297353CC}">
              <c16:uniqueId val="{00000000-14AF-47D2-8222-FBDCFB7C1040}"/>
            </c:ext>
          </c:extLst>
        </c:ser>
        <c:ser>
          <c:idx val="1"/>
          <c:order val="1"/>
          <c:tx>
            <c:strRef>
              <c:f>'Oct 26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'Oct 26 Published MOS estimates'!$D$4:$H$4</c:f>
              <c:strCache>
                <c:ptCount val="5"/>
                <c:pt idx="0">
                  <c:v>Sydney MSP</c:v>
                </c:pt>
                <c:pt idx="1">
                  <c:v>Sydney EGP</c:v>
                </c:pt>
                <c:pt idx="2">
                  <c:v>Adelaide MAP</c:v>
                </c:pt>
                <c:pt idx="3">
                  <c:v>Adelaide SEAGas</c:v>
                </c:pt>
                <c:pt idx="4">
                  <c:v>Brisbane RBP</c:v>
                </c:pt>
              </c:strCache>
            </c:strRef>
          </c:cat>
          <c:val>
            <c:numRef>
              <c:f>'Oct 26 Published MOS estimates'!$D$20:$H$20</c:f>
              <c:numCache>
                <c:formatCode>#,##0</c:formatCode>
                <c:ptCount val="5"/>
                <c:pt idx="0">
                  <c:v>-18597</c:v>
                </c:pt>
                <c:pt idx="1">
                  <c:v>1114.5362</c:v>
                </c:pt>
                <c:pt idx="2">
                  <c:v>-3439</c:v>
                </c:pt>
                <c:pt idx="3">
                  <c:v>-2952</c:v>
                </c:pt>
                <c:pt idx="4">
                  <c:v>-2434.5</c:v>
                </c:pt>
              </c:numCache>
            </c:numRef>
          </c:val>
          <c:smooth val="0"/>
          <c:extLst>
            <c:ext xmlns:c16="http://schemas.microsoft.com/office/drawing/2014/chart" uri="{C3380CC4-5D6E-409C-BE32-E72D297353CC}">
              <c16:uniqueId val="{00000001-14AF-47D2-8222-FBDCFB7C1040}"/>
            </c:ext>
          </c:extLst>
        </c:ser>
        <c:ser>
          <c:idx val="2"/>
          <c:order val="2"/>
          <c:tx>
            <c:strRef>
              <c:f>'Oct 26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'Oct 26 Published MOS estimates'!$D$4:$H$4</c:f>
              <c:strCache>
                <c:ptCount val="5"/>
                <c:pt idx="0">
                  <c:v>Sydney MSP</c:v>
                </c:pt>
                <c:pt idx="1">
                  <c:v>Sydney EGP</c:v>
                </c:pt>
                <c:pt idx="2">
                  <c:v>Adelaide MAP</c:v>
                </c:pt>
                <c:pt idx="3">
                  <c:v>Adelaide SEAGas</c:v>
                </c:pt>
                <c:pt idx="4">
                  <c:v>Brisbane RBP</c:v>
                </c:pt>
              </c:strCache>
            </c:strRef>
          </c:cat>
          <c:val>
            <c:numRef>
              <c:f>'Oct 26 Published MOS estimates'!$D$21:$H$21</c:f>
              <c:numCache>
                <c:formatCode>#,##0</c:formatCode>
                <c:ptCount val="5"/>
                <c:pt idx="0">
                  <c:v>-45683</c:v>
                </c:pt>
                <c:pt idx="1">
                  <c:v>-17502.477739999998</c:v>
                </c:pt>
                <c:pt idx="2">
                  <c:v>-7993</c:v>
                </c:pt>
                <c:pt idx="3">
                  <c:v>-6687</c:v>
                </c:pt>
                <c:pt idx="4">
                  <c:v>-4634</c:v>
                </c:pt>
              </c:numCache>
            </c:numRef>
          </c:val>
          <c:smooth val="0"/>
          <c:extLst>
            <c:ext xmlns:c16="http://schemas.microsoft.com/office/drawing/2014/chart" uri="{C3380CC4-5D6E-409C-BE32-E72D297353CC}">
              <c16:uniqueId val="{00000002-14AF-47D2-8222-FBDCFB7C1040}"/>
            </c:ext>
          </c:extLst>
        </c:ser>
        <c:ser>
          <c:idx val="3"/>
          <c:order val="3"/>
          <c:tx>
            <c:strRef>
              <c:f>'Oct 26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'Oct 26 Published MOS estimates'!$D$4:$H$4</c:f>
              <c:strCache>
                <c:ptCount val="5"/>
                <c:pt idx="0">
                  <c:v>Sydney MSP</c:v>
                </c:pt>
                <c:pt idx="1">
                  <c:v>Sydney EGP</c:v>
                </c:pt>
                <c:pt idx="2">
                  <c:v>Adelaide MAP</c:v>
                </c:pt>
                <c:pt idx="3">
                  <c:v>Adelaide SEAGas</c:v>
                </c:pt>
                <c:pt idx="4">
                  <c:v>Brisbane RBP</c:v>
                </c:pt>
              </c:strCache>
            </c:strRef>
          </c:cat>
          <c:val>
            <c:numRef>
              <c:f>'Oct 26 Published MOS estimates'!$D$22:$H$22</c:f>
              <c:numCache>
                <c:formatCode>#,##0</c:formatCode>
                <c:ptCount val="5"/>
                <c:pt idx="0">
                  <c:v>-8073.9032258064517</c:v>
                </c:pt>
                <c:pt idx="1">
                  <c:v>7365.9115961290345</c:v>
                </c:pt>
                <c:pt idx="2">
                  <c:v>-140.54838709677421</c:v>
                </c:pt>
                <c:pt idx="3">
                  <c:v>-887.80645161290317</c:v>
                </c:pt>
                <c:pt idx="4">
                  <c:v>-206.61290322580646</c:v>
                </c:pt>
              </c:numCache>
            </c:numRef>
          </c:val>
          <c:smooth val="0"/>
          <c:extLst>
            <c:ext xmlns:c16="http://schemas.microsoft.com/office/drawing/2014/chart" uri="{C3380CC4-5D6E-409C-BE32-E72D297353CC}">
              <c16:uniqueId val="{00000003-14AF-47D2-8222-FBDCFB7C1040}"/>
            </c:ext>
          </c:extLst>
        </c:ser>
        <c:ser>
          <c:idx val="4"/>
          <c:order val="4"/>
          <c:tx>
            <c:strRef>
              <c:f>'Oct 26 Published MOS estimates'!$C$26</c:f>
              <c:strCache>
                <c:ptCount val="1"/>
              </c:strCache>
            </c:strRef>
          </c:tx>
          <c:spPr>
            <a:ln w="28575">
              <a:noFill/>
            </a:ln>
          </c:spPr>
          <c:marker>
            <c:symbol val="dash"/>
            <c:size val="20"/>
            <c:spPr>
              <a:noFill/>
              <a:ln>
                <a:solidFill>
                  <a:srgbClr val="FF6600"/>
                </a:solidFill>
                <a:prstDash val="solid"/>
              </a:ln>
            </c:spPr>
          </c:marker>
          <c:cat>
            <c:strRef>
              <c:f>'Oct 26 Published MOS estimates'!$D$4:$H$4</c:f>
              <c:strCache>
                <c:ptCount val="5"/>
                <c:pt idx="0">
                  <c:v>Sydney MSP</c:v>
                </c:pt>
                <c:pt idx="1">
                  <c:v>Sydney EGP</c:v>
                </c:pt>
                <c:pt idx="2">
                  <c:v>Adelaide MAP</c:v>
                </c:pt>
                <c:pt idx="3">
                  <c:v>Adelaide SEAGas</c:v>
                </c:pt>
                <c:pt idx="4">
                  <c:v>Brisbane RBP</c:v>
                </c:pt>
              </c:strCache>
            </c:strRef>
          </c:cat>
          <c:val>
            <c:numRef>
              <c:f>'Oct 26 Published MOS estimates'!$D$26:$H$26</c:f>
              <c:numCache>
                <c:formatCode>General</c:formatCode>
                <c:ptCount val="5"/>
              </c:numCache>
            </c:numRef>
          </c:val>
          <c:smooth val="0"/>
          <c:extLst>
            <c:ext xmlns:c16="http://schemas.microsoft.com/office/drawing/2014/chart" uri="{C3380CC4-5D6E-409C-BE32-E72D297353CC}">
              <c16:uniqueId val="{00000004-14AF-47D2-8222-FBDCFB7C1040}"/>
            </c:ext>
          </c:extLst>
        </c:ser>
        <c:ser>
          <c:idx val="5"/>
          <c:order val="5"/>
          <c:tx>
            <c:strRef>
              <c:f>'Oct 26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'Oct 26 Published MOS estimates'!$D$4:$H$4</c:f>
              <c:strCache>
                <c:ptCount val="5"/>
                <c:pt idx="0">
                  <c:v>Sydney MSP</c:v>
                </c:pt>
                <c:pt idx="1">
                  <c:v>Sydney EGP</c:v>
                </c:pt>
                <c:pt idx="2">
                  <c:v>Adelaide MAP</c:v>
                </c:pt>
                <c:pt idx="3">
                  <c:v>Adelaide SEAGas</c:v>
                </c:pt>
                <c:pt idx="4">
                  <c:v>Brisbane RBP</c:v>
                </c:pt>
              </c:strCache>
            </c:strRef>
          </c:cat>
          <c:val>
            <c:numRef>
              <c:f>'Oct 26 Published MOS estimates'!$D$15:$H$15</c:f>
              <c:numCache>
                <c:formatCode>#,##0</c:formatCode>
                <c:ptCount val="5"/>
                <c:pt idx="0">
                  <c:v>15628</c:v>
                </c:pt>
                <c:pt idx="1">
                  <c:v>26567.757699999998</c:v>
                </c:pt>
                <c:pt idx="2">
                  <c:v>7165</c:v>
                </c:pt>
                <c:pt idx="3">
                  <c:v>434</c:v>
                </c:pt>
                <c:pt idx="4">
                  <c:v>3693</c:v>
                </c:pt>
              </c:numCache>
            </c:numRef>
          </c:val>
          <c:smooth val="0"/>
          <c:extLst>
            <c:ext xmlns:c16="http://schemas.microsoft.com/office/drawing/2014/chart" uri="{C3380CC4-5D6E-409C-BE32-E72D297353CC}">
              <c16:uniqueId val="{00000005-14AF-47D2-8222-FBDCFB7C1040}"/>
            </c:ext>
          </c:extLst>
        </c:ser>
        <c:ser>
          <c:idx val="10"/>
          <c:order val="6"/>
          <c:tx>
            <c:strRef>
              <c:f>'Oct 26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'Oct 26 Published MOS estimates'!$D$4:$H$4</c:f>
              <c:strCache>
                <c:ptCount val="5"/>
                <c:pt idx="0">
                  <c:v>Sydney MSP</c:v>
                </c:pt>
                <c:pt idx="1">
                  <c:v>Sydney EGP</c:v>
                </c:pt>
                <c:pt idx="2">
                  <c:v>Adelaide MAP</c:v>
                </c:pt>
                <c:pt idx="3">
                  <c:v>Adelaide SEAGas</c:v>
                </c:pt>
                <c:pt idx="4">
                  <c:v>Brisbane RBP</c:v>
                </c:pt>
              </c:strCache>
            </c:strRef>
          </c:cat>
          <c:val>
            <c:numRef>
              <c:f>'Oct 26 Published MOS estimates'!$D$16:$H$16</c:f>
              <c:numCache>
                <c:formatCode>#,##0</c:formatCode>
                <c:ptCount val="5"/>
                <c:pt idx="0">
                  <c:v>4518</c:v>
                </c:pt>
                <c:pt idx="1">
                  <c:v>14989.11061</c:v>
                </c:pt>
                <c:pt idx="2">
                  <c:v>3676</c:v>
                </c:pt>
                <c:pt idx="3">
                  <c:v>145.5</c:v>
                </c:pt>
                <c:pt idx="4">
                  <c:v>1823.5</c:v>
                </c:pt>
              </c:numCache>
            </c:numRef>
          </c:val>
          <c:smooth val="0"/>
          <c:extLst>
            <c:ext xmlns:c16="http://schemas.microsoft.com/office/drawing/2014/chart" uri="{C3380CC4-5D6E-409C-BE32-E72D297353CC}">
              <c16:uniqueId val="{00000006-14AF-47D2-8222-FBDCFB7C1040}"/>
            </c:ext>
          </c:extLst>
        </c:ser>
        <c:ser>
          <c:idx val="11"/>
          <c:order val="7"/>
          <c:tx>
            <c:strRef>
              <c:f>'Oct 26 Published MOS estimates'!$C$17</c:f>
              <c:strCache>
                <c:ptCount val="1"/>
                <c:pt idx="0">
                  <c:v>75%</c:v>
                </c:pt>
              </c:strCache>
            </c:strRef>
          </c:tx>
          <c:spPr>
            <a:ln w="28575">
              <a:noFill/>
            </a:ln>
          </c:spPr>
          <c:marker>
            <c:symbol val="none"/>
          </c:marker>
          <c:cat>
            <c:strRef>
              <c:f>'Oct 26 Published MOS estimates'!$D$4:$H$4</c:f>
              <c:strCache>
                <c:ptCount val="5"/>
                <c:pt idx="0">
                  <c:v>Sydney MSP</c:v>
                </c:pt>
                <c:pt idx="1">
                  <c:v>Sydney EGP</c:v>
                </c:pt>
                <c:pt idx="2">
                  <c:v>Adelaide MAP</c:v>
                </c:pt>
                <c:pt idx="3">
                  <c:v>Adelaide SEAGas</c:v>
                </c:pt>
                <c:pt idx="4">
                  <c:v>Brisbane RBP</c:v>
                </c:pt>
              </c:strCache>
            </c:strRef>
          </c:cat>
          <c:val>
            <c:numRef>
              <c:f>'Oct 26 Published MOS estimates'!$D$17:$H$17</c:f>
              <c:numCache>
                <c:formatCode>#,##0</c:formatCode>
                <c:ptCount val="5"/>
                <c:pt idx="0">
                  <c:v>-3271</c:v>
                </c:pt>
                <c:pt idx="1">
                  <c:v>10815.615949999999</c:v>
                </c:pt>
                <c:pt idx="2">
                  <c:v>1084</c:v>
                </c:pt>
                <c:pt idx="3">
                  <c:v>38</c:v>
                </c:pt>
                <c:pt idx="4">
                  <c:v>684</c:v>
                </c:pt>
              </c:numCache>
            </c:numRef>
          </c:val>
          <c:smooth val="0"/>
          <c:extLst>
            <c:ext xmlns:c16="http://schemas.microsoft.com/office/drawing/2014/chart" uri="{C3380CC4-5D6E-409C-BE32-E72D297353CC}">
              <c16:uniqueId val="{00000007-14AF-47D2-8222-FBDCFB7C104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698760"/>
        <c:axId val="664698368"/>
      </c:lineChart>
      <c:catAx>
        <c:axId val="6646987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368"/>
        <c:crosses val="autoZero"/>
        <c:auto val="1"/>
        <c:lblAlgn val="ctr"/>
        <c:lblOffset val="100"/>
        <c:tickLblSkip val="1"/>
        <c:tickMarkSkip val="1"/>
        <c:noMultiLvlLbl val="0"/>
      </c:catAx>
      <c:valAx>
        <c:axId val="66469836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76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drawings/_rels/drawing1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28574</xdr:rowOff>
    </xdr:from>
    <xdr:to>
      <xdr:col>9</xdr:col>
      <xdr:colOff>438150</xdr:colOff>
      <xdr:row>47</xdr:row>
      <xdr:rowOff>142875</xdr:rowOff>
    </xdr:to>
    <xdr:sp macro="" textlink="">
      <xdr:nvSpPr>
        <xdr:cNvPr id="2" name="TextBox 1">
          <a:extLst>
            <a:ext uri="{FF2B5EF4-FFF2-40B4-BE49-F238E27FC236}">
              <a16:creationId xmlns:a16="http://schemas.microsoft.com/office/drawing/2014/main" id="{AD6A1628-F964-4157-8975-1558783EC0AF}"/>
            </a:ext>
          </a:extLst>
        </xdr:cNvPr>
        <xdr:cNvSpPr txBox="1"/>
      </xdr:nvSpPr>
      <xdr:spPr>
        <a:xfrm>
          <a:off x="19050" y="28574"/>
          <a:ext cx="5905500" cy="7724776"/>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Important notice</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Purpose </a:t>
          </a:r>
        </a:p>
        <a:p>
          <a:pPr>
            <a:lnSpc>
              <a:spcPct val="110000"/>
            </a:lnSpc>
            <a:spcBef>
              <a:spcPts val="500"/>
            </a:spcBef>
            <a:spcAft>
              <a:spcPts val="300"/>
            </a:spcAft>
          </a:pPr>
          <a:r>
            <a:rPr lang="en-AU" sz="1100">
              <a:solidFill>
                <a:srgbClr val="222324"/>
              </a:solidFill>
              <a:effectLst/>
              <a:latin typeface="Segoe UI Semilight" panose="020B0402040204020203" pitchFamily="34" charset="0"/>
              <a:ea typeface="Batang"/>
              <a:cs typeface="Times New Roman" panose="02020603050405020304" pitchFamily="18" charset="0"/>
            </a:rPr>
            <a:t>This document has been prepared for the sole purpose of the Short Term Trading Market (‘STTM’) in accordance with rule 397 of the National Gas Rules (STTM rules).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Disclaimer</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AEMO has made every reasonable effort to ensure the quality of the information in this publication but cannot guarantee that information, forecasts and assumptions are accurate, complete or appropriate for your circumstances.  This publication does not include all of the information that an investor, participant or potential participant in the STTM might require, and does not amount to a recommendation of any investment.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Anyone proposing to use the information in this publication (which includes information and forecasts from third parties) should independently verify its accuracy, completeness and suitability for purpose, and obtain independent and specific advice from appropriate experts.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Accordingly, to the maximum extent permitted by law, AEMO and its officers, employees and consultants involved in the preparation of this publication:</a:t>
          </a:r>
        </a:p>
        <a:p>
          <a:pPr marL="342900" lvl="0" indent="-342900">
            <a:lnSpc>
              <a:spcPts val="15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make no representation or warranty, express or implied, as to the currency, accuracy, reliability or completeness of the information in this publication; and</a:t>
          </a:r>
        </a:p>
        <a:p>
          <a:pPr marL="342900" lvl="0" indent="-342900">
            <a:lnSpc>
              <a:spcPct val="1150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are not liable (whether by reason of negligence or otherwise) for any statements, opinions, information or other matters contained in or derived from this publication, or any omissions from it, or in respect of a person’s use of the information in this publication.</a:t>
          </a:r>
        </a:p>
        <a:p>
          <a:pPr>
            <a:lnSpc>
              <a:spcPct val="115000"/>
            </a:lnSpc>
            <a:spcBef>
              <a:spcPts val="565"/>
            </a:spcBef>
            <a:spcAft>
              <a:spcPts val="285"/>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Copyright</a:t>
          </a:r>
          <a:r>
            <a:rPr lang="en-AU" sz="1100" b="1">
              <a:solidFill>
                <a:srgbClr val="948671"/>
              </a:solidFill>
              <a:effectLst/>
              <a:latin typeface="Arial" panose="020B0604020202020204" pitchFamily="34" charset="0"/>
              <a:ea typeface="Times New Roman" panose="02020603050405020304" pitchFamily="18" charset="0"/>
              <a:cs typeface="Times New Roman" panose="02020603050405020304" pitchFamily="18" charset="0"/>
            </a:rPr>
            <a: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 2026 Australian Energy Market Operator Limited.  The material in this publication may be used in accordance with the </a:t>
          </a:r>
          <a:r>
            <a:rPr lang="en-AU" sz="1100" u="sng">
              <a:solidFill>
                <a:srgbClr val="222324"/>
              </a:solidFill>
              <a:effectLst/>
              <a:latin typeface="Segoe UI Semilight" panose="020B0402040204020203" pitchFamily="34" charset="0"/>
              <a:ea typeface="Batang"/>
              <a:cs typeface="Arial Unicode MS"/>
              <a:hlinkClick xmlns:r="http://schemas.openxmlformats.org/officeDocument/2006/relationships" r:id="">
                <a:extLst>
                  <a:ext uri="{A12FA001-AC4F-418D-AE19-62706E023703}">
                    <ahyp:hlinkClr xmlns:ahyp="http://schemas.microsoft.com/office/drawing/2018/hyperlinkcolor" val="tx"/>
                  </a:ext>
                </a:extLst>
              </a:hlinkClick>
            </a:rPr>
            <a:t>copyright permissions</a:t>
          </a:r>
          <a:r>
            <a:rPr lang="en-AU" sz="1100">
              <a:solidFill>
                <a:srgbClr val="222324"/>
              </a:solidFill>
              <a:effectLst/>
              <a:latin typeface="Segoe UI Semilight" panose="020B0402040204020203" pitchFamily="34" charset="0"/>
              <a:ea typeface="Batang"/>
              <a:cs typeface="Arial Unicode MS"/>
            </a:rPr>
            <a:t> on AEMO’s website.</a:t>
          </a:r>
        </a:p>
        <a:p>
          <a:pPr marL="342900" lvl="0" indent="-342900">
            <a:lnSpc>
              <a:spcPct val="115000"/>
            </a:lnSpc>
            <a:spcAft>
              <a:spcPts val="900"/>
            </a:spcAft>
            <a:buFont typeface="Symbol" panose="05050102010706020507" pitchFamily="18" charset="2"/>
            <a:buChar char=""/>
          </a:pPr>
          <a:endParaRPr lang="en-AU" sz="1100">
            <a:solidFill>
              <a:srgbClr val="222324"/>
            </a:solidFill>
            <a:effectLst/>
            <a:latin typeface="Segoe UI Semilight" panose="020B0402040204020203" pitchFamily="34" charset="0"/>
            <a:ea typeface="Batang"/>
            <a:cs typeface="Arial Unicode M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dr:relSizeAnchor xmlns:cdr="http://schemas.openxmlformats.org/drawingml/2006/chartDrawing">
    <cdr:from>
      <cdr:x>0.44793</cdr:x>
      <cdr:y>0.06091</cdr:y>
    </cdr:from>
    <cdr:to>
      <cdr:x>0.69108</cdr:x>
      <cdr:y>0.11343</cdr:y>
    </cdr:to>
    <cdr:sp macro="" textlink="">
      <cdr:nvSpPr>
        <cdr:cNvPr id="2"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3"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11.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12.xml><?xml version="1.0" encoding="utf-8"?>
<xdr:wsDr xmlns:xdr="http://schemas.openxmlformats.org/drawingml/2006/spreadsheetDrawing" xmlns:a="http://schemas.openxmlformats.org/drawingml/2006/main">
  <xdr:twoCellAnchor>
    <xdr:from>
      <xdr:col>16</xdr:col>
      <xdr:colOff>66675</xdr:colOff>
      <xdr:row>25</xdr:row>
      <xdr:rowOff>28575</xdr:rowOff>
    </xdr:from>
    <xdr:to>
      <xdr:col>22</xdr:col>
      <xdr:colOff>200025</xdr:colOff>
      <xdr:row>46</xdr:row>
      <xdr:rowOff>57150</xdr:rowOff>
    </xdr:to>
    <xdr:graphicFrame macro="">
      <xdr:nvGraphicFramePr>
        <xdr:cNvPr id="493659" name="Chart 2">
          <a:extLst>
            <a:ext uri="{FF2B5EF4-FFF2-40B4-BE49-F238E27FC236}">
              <a16:creationId xmlns:a16="http://schemas.microsoft.com/office/drawing/2014/main" id="{00000000-0008-0000-0100-00005B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19050</xdr:colOff>
      <xdr:row>3</xdr:row>
      <xdr:rowOff>19050</xdr:rowOff>
    </xdr:from>
    <xdr:to>
      <xdr:col>22</xdr:col>
      <xdr:colOff>171450</xdr:colOff>
      <xdr:row>20</xdr:row>
      <xdr:rowOff>152400</xdr:rowOff>
    </xdr:to>
    <xdr:graphicFrame macro="">
      <xdr:nvGraphicFramePr>
        <xdr:cNvPr id="493660" name="Chart 3">
          <a:extLst>
            <a:ext uri="{FF2B5EF4-FFF2-40B4-BE49-F238E27FC236}">
              <a16:creationId xmlns:a16="http://schemas.microsoft.com/office/drawing/2014/main" id="{00000000-0008-0000-0100-00005C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47625</xdr:colOff>
      <xdr:row>25</xdr:row>
      <xdr:rowOff>95250</xdr:rowOff>
    </xdr:from>
    <xdr:to>
      <xdr:col>22</xdr:col>
      <xdr:colOff>180975</xdr:colOff>
      <xdr:row>46</xdr:row>
      <xdr:rowOff>123825</xdr:rowOff>
    </xdr:to>
    <xdr:graphicFrame macro="">
      <xdr:nvGraphicFramePr>
        <xdr:cNvPr id="2" name="Chart 2">
          <a:extLst>
            <a:ext uri="{FF2B5EF4-FFF2-40B4-BE49-F238E27FC236}">
              <a16:creationId xmlns:a16="http://schemas.microsoft.com/office/drawing/2014/main" id="{85270CC7-06E2-442E-8EAE-E0EE0AD51B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3</xdr:row>
      <xdr:rowOff>0</xdr:rowOff>
    </xdr:from>
    <xdr:to>
      <xdr:col>22</xdr:col>
      <xdr:colOff>152400</xdr:colOff>
      <xdr:row>20</xdr:row>
      <xdr:rowOff>133350</xdr:rowOff>
    </xdr:to>
    <xdr:graphicFrame macro="">
      <xdr:nvGraphicFramePr>
        <xdr:cNvPr id="3" name="Chart 3">
          <a:extLst>
            <a:ext uri="{FF2B5EF4-FFF2-40B4-BE49-F238E27FC236}">
              <a16:creationId xmlns:a16="http://schemas.microsoft.com/office/drawing/2014/main" id="{88F4ACA5-BFF0-424C-966D-26E775828A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47625</xdr:colOff>
      <xdr:row>25</xdr:row>
      <xdr:rowOff>95250</xdr:rowOff>
    </xdr:from>
    <xdr:to>
      <xdr:col>22</xdr:col>
      <xdr:colOff>180975</xdr:colOff>
      <xdr:row>46</xdr:row>
      <xdr:rowOff>123825</xdr:rowOff>
    </xdr:to>
    <xdr:graphicFrame macro="">
      <xdr:nvGraphicFramePr>
        <xdr:cNvPr id="4" name="Chart 2">
          <a:extLst>
            <a:ext uri="{FF2B5EF4-FFF2-40B4-BE49-F238E27FC236}">
              <a16:creationId xmlns:a16="http://schemas.microsoft.com/office/drawing/2014/main" id="{F5FE0FED-F48D-4220-A156-9E9F4BB51A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3</xdr:row>
      <xdr:rowOff>0</xdr:rowOff>
    </xdr:from>
    <xdr:to>
      <xdr:col>22</xdr:col>
      <xdr:colOff>152400</xdr:colOff>
      <xdr:row>20</xdr:row>
      <xdr:rowOff>133350</xdr:rowOff>
    </xdr:to>
    <xdr:graphicFrame macro="">
      <xdr:nvGraphicFramePr>
        <xdr:cNvPr id="5" name="Chart 3">
          <a:extLst>
            <a:ext uri="{FF2B5EF4-FFF2-40B4-BE49-F238E27FC236}">
              <a16:creationId xmlns:a16="http://schemas.microsoft.com/office/drawing/2014/main" id="{8B038347-DE34-4697-880A-F67416E961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14.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15.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5"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16.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dr:relSizeAnchor xmlns:cdr="http://schemas.openxmlformats.org/drawingml/2006/chartDrawing">
    <cdr:from>
      <cdr:x>0.48432</cdr:x>
      <cdr:y>0.09101</cdr:y>
    </cdr:from>
    <cdr:to>
      <cdr:x>0.74321</cdr:x>
      <cdr:y>0.14278</cdr:y>
    </cdr:to>
    <cdr:sp macro="" textlink="">
      <cdr:nvSpPr>
        <cdr:cNvPr id="2"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3"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17.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5"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18.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dr:relSizeAnchor xmlns:cdr="http://schemas.openxmlformats.org/drawingml/2006/chartDrawing">
    <cdr:from>
      <cdr:x>0.48432</cdr:x>
      <cdr:y>0.09101</cdr:y>
    </cdr:from>
    <cdr:to>
      <cdr:x>0.74321</cdr:x>
      <cdr:y>0.14278</cdr:y>
    </cdr:to>
    <cdr:sp macro="" textlink="">
      <cdr:nvSpPr>
        <cdr:cNvPr id="2"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3"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19.xml><?xml version="1.0" encoding="utf-8"?>
<xdr:wsDr xmlns:xdr="http://schemas.openxmlformats.org/drawingml/2006/spreadsheetDrawing" xmlns:a="http://schemas.openxmlformats.org/drawingml/2006/main">
  <xdr:twoCellAnchor>
    <xdr:from>
      <xdr:col>16</xdr:col>
      <xdr:colOff>25214</xdr:colOff>
      <xdr:row>25</xdr:row>
      <xdr:rowOff>5603</xdr:rowOff>
    </xdr:from>
    <xdr:to>
      <xdr:col>22</xdr:col>
      <xdr:colOff>158564</xdr:colOff>
      <xdr:row>46</xdr:row>
      <xdr:rowOff>34178</xdr:rowOff>
    </xdr:to>
    <xdr:graphicFrame macro="">
      <xdr:nvGraphicFramePr>
        <xdr:cNvPr id="491609" name="Chart 2">
          <a:extLst>
            <a:ext uri="{FF2B5EF4-FFF2-40B4-BE49-F238E27FC236}">
              <a16:creationId xmlns:a16="http://schemas.microsoft.com/office/drawing/2014/main" id="{00000000-0008-0000-0200-000059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22411</xdr:colOff>
      <xdr:row>3</xdr:row>
      <xdr:rowOff>11206</xdr:rowOff>
    </xdr:from>
    <xdr:to>
      <xdr:col>22</xdr:col>
      <xdr:colOff>174811</xdr:colOff>
      <xdr:row>20</xdr:row>
      <xdr:rowOff>144556</xdr:rowOff>
    </xdr:to>
    <xdr:graphicFrame macro="">
      <xdr:nvGraphicFramePr>
        <xdr:cNvPr id="491610" name="Chart 3">
          <a:extLst>
            <a:ext uri="{FF2B5EF4-FFF2-40B4-BE49-F238E27FC236}">
              <a16:creationId xmlns:a16="http://schemas.microsoft.com/office/drawing/2014/main" id="{00000000-0008-0000-0200-00005A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47625</xdr:colOff>
      <xdr:row>25</xdr:row>
      <xdr:rowOff>95250</xdr:rowOff>
    </xdr:from>
    <xdr:to>
      <xdr:col>22</xdr:col>
      <xdr:colOff>180975</xdr:colOff>
      <xdr:row>46</xdr:row>
      <xdr:rowOff>123825</xdr:rowOff>
    </xdr:to>
    <xdr:graphicFrame macro="">
      <xdr:nvGraphicFramePr>
        <xdr:cNvPr id="2" name="Chart 2">
          <a:extLst>
            <a:ext uri="{FF2B5EF4-FFF2-40B4-BE49-F238E27FC236}">
              <a16:creationId xmlns:a16="http://schemas.microsoft.com/office/drawing/2014/main" id="{5981C37A-72C8-426A-8906-8776E08286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3</xdr:row>
      <xdr:rowOff>71437</xdr:rowOff>
    </xdr:from>
    <xdr:to>
      <xdr:col>22</xdr:col>
      <xdr:colOff>152400</xdr:colOff>
      <xdr:row>21</xdr:row>
      <xdr:rowOff>14287</xdr:rowOff>
    </xdr:to>
    <xdr:graphicFrame macro="">
      <xdr:nvGraphicFramePr>
        <xdr:cNvPr id="3" name="Chart 3">
          <a:extLst>
            <a:ext uri="{FF2B5EF4-FFF2-40B4-BE49-F238E27FC236}">
              <a16:creationId xmlns:a16="http://schemas.microsoft.com/office/drawing/2014/main" id="{7B0DFA52-86A0-4C57-A413-92B8B49E29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47625</xdr:colOff>
      <xdr:row>25</xdr:row>
      <xdr:rowOff>95250</xdr:rowOff>
    </xdr:from>
    <xdr:to>
      <xdr:col>22</xdr:col>
      <xdr:colOff>180975</xdr:colOff>
      <xdr:row>46</xdr:row>
      <xdr:rowOff>123825</xdr:rowOff>
    </xdr:to>
    <xdr:graphicFrame macro="">
      <xdr:nvGraphicFramePr>
        <xdr:cNvPr id="4" name="Chart 2">
          <a:extLst>
            <a:ext uri="{FF2B5EF4-FFF2-40B4-BE49-F238E27FC236}">
              <a16:creationId xmlns:a16="http://schemas.microsoft.com/office/drawing/2014/main" id="{3F291BC3-54F4-4948-8CB4-7787B958BB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3</xdr:row>
      <xdr:rowOff>71437</xdr:rowOff>
    </xdr:from>
    <xdr:to>
      <xdr:col>22</xdr:col>
      <xdr:colOff>152400</xdr:colOff>
      <xdr:row>21</xdr:row>
      <xdr:rowOff>14287</xdr:rowOff>
    </xdr:to>
    <xdr:graphicFrame macro="">
      <xdr:nvGraphicFramePr>
        <xdr:cNvPr id="5" name="Chart 3">
          <a:extLst>
            <a:ext uri="{FF2B5EF4-FFF2-40B4-BE49-F238E27FC236}">
              <a16:creationId xmlns:a16="http://schemas.microsoft.com/office/drawing/2014/main" id="{148B28CB-D85F-4933-BAF9-898968EDC9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378759</xdr:colOff>
      <xdr:row>63</xdr:row>
      <xdr:rowOff>38100</xdr:rowOff>
    </xdr:to>
    <xdr:sp macro="" textlink="">
      <xdr:nvSpPr>
        <xdr:cNvPr id="3" name="TextBox 2">
          <a:extLst>
            <a:ext uri="{FF2B5EF4-FFF2-40B4-BE49-F238E27FC236}">
              <a16:creationId xmlns:a16="http://schemas.microsoft.com/office/drawing/2014/main" id="{FC0833C1-F16D-4ECF-B527-30865E7B4B7B}"/>
            </a:ext>
          </a:extLst>
        </xdr:cNvPr>
        <xdr:cNvSpPr txBox="1"/>
      </xdr:nvSpPr>
      <xdr:spPr>
        <a:xfrm>
          <a:off x="0" y="0"/>
          <a:ext cx="5865159" cy="10239375"/>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MOS Estimates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Introduction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(Market Operator Service) estimates provide a guide of the largest daily increase and decrease MOS quantities that market participants may reasonably expect for each STTM pipeline. The MOS estimate is based on historical data and therefore does not limit the quantity of MOS that may be experienced in the future.</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estimates also determine the value of any overrun MOS. If the MOS estimate (increase or decrease) for an STTM pipeline exceeds the total quantity of MOS offered for that pipeline (increase or decrease respectively), then any overrun MOS is paid at the weighted average price within the relevant MOS stack. Otherwise, if the total quantity of MOS offered for an STTM pipeline exceeds the MOS estimate then overrun MOS is paid at the highest priced offer within the stack.</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In accordance with rule 397 of the National Gas Rules (STTM Rules), AEMO publishes MOS increase and decrease estimates for each STTM pipeline prior to the commencement of each monthly MOS period. In determining the MOS estimates for each MOS period, AEMO must use the data specified in Section 5.2 (b) of the STTM Procedures.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mos period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periods are defined in section 5.1 of the STTM Procedures. The MOS estimates contained in this document relate to MOS periods: </a:t>
          </a:r>
          <a:r>
            <a:rPr lang="en-AU" sz="1100" b="1">
              <a:solidFill>
                <a:srgbClr val="FF0000"/>
              </a:solidFill>
              <a:effectLst/>
              <a:latin typeface="Segoe UI Semilight" panose="020B0402040204020203" pitchFamily="34" charset="0"/>
              <a:ea typeface="Batang"/>
              <a:cs typeface="Arial Unicode MS"/>
            </a:rPr>
            <a:t>Sep 2026, Oct 2026 and Nov 2026.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quantities for each STTM pipeline and each gas day are as determined in accordance with the published methodology for determining MOS estimates, available at: https://www.aemo.com.au/energy-systems/gas/short-term-trading-market-sttm/market-operations/market-operator-services-mos  </a:t>
          </a:r>
          <a:r>
            <a:rPr lang="en-AU" sz="1100" baseline="0">
              <a:solidFill>
                <a:srgbClr val="222324"/>
              </a:solidFill>
              <a:effectLst/>
              <a:latin typeface="Segoe UI Semilight" panose="020B0402040204020203" pitchFamily="34" charset="0"/>
              <a:ea typeface="Batang"/>
              <a:cs typeface="Arial Unicode MS"/>
            </a:rPr>
            <a:t> </a:t>
          </a:r>
          <a:r>
            <a:rPr lang="en-AU" sz="1100">
              <a:solidFill>
                <a:srgbClr val="222324"/>
              </a:solidFill>
              <a:effectLst/>
              <a:latin typeface="Segoe UI Semilight" panose="020B0402040204020203" pitchFamily="34" charset="0"/>
              <a:ea typeface="Batang"/>
              <a:cs typeface="Arial Unicode MS"/>
            </a:rPr>
            <a:t>  </a:t>
          </a:r>
        </a:p>
        <a:p>
          <a:pPr marL="0" marR="0" lvl="0" indent="0" defTabSz="914400" eaLnBrk="1" fontAlgn="auto" latinLnBrk="0" hangingPunct="1">
            <a:lnSpc>
              <a:spcPct val="110000"/>
            </a:lnSpc>
            <a:spcBef>
              <a:spcPts val="1500"/>
            </a:spcBef>
            <a:spcAft>
              <a:spcPts val="300"/>
            </a:spcAft>
            <a:buClrTx/>
            <a:buSzTx/>
            <a:buFontTx/>
            <a:buNone/>
            <a:tabLst/>
            <a:defRPr/>
          </a:pPr>
          <a:r>
            <a:rPr kumimoji="0" lang="en-AU" sz="1400" b="1" i="0" u="none" strike="noStrike" kern="0" cap="all" spc="0" normalizeH="0" baseline="0" noProof="0">
              <a:ln>
                <a:noFill/>
              </a:ln>
              <a:solidFill>
                <a:srgbClr val="222324"/>
              </a:solidFill>
              <a:effectLst/>
              <a:uLnTx/>
              <a:uFillTx/>
              <a:latin typeface="Century Gothic" panose="020B0502020202020204" pitchFamily="34" charset="0"/>
              <a:ea typeface="Batang"/>
              <a:cs typeface="Times New Roman" panose="02020603050405020304" pitchFamily="18" charset="0"/>
            </a:rPr>
            <a:t>mos estimate methodology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Sydney and Adelaide STTM hubs commenced operations on 1 September 2010, while the Brisbane STTM hub commenced operations on 1 December 2011. Therefore, the MOS estimate quantities are based on ‘Method 3’ for year 6 + of an STTM hub.  This means they are derived using the actual daily MOS allocation quantities for the periods </a:t>
          </a:r>
          <a:r>
            <a:rPr lang="en-AU" sz="1100" b="1">
              <a:solidFill>
                <a:srgbClr val="FF0000"/>
              </a:solidFill>
              <a:effectLst/>
              <a:latin typeface="Segoe UI Semilight" panose="020B0402040204020203" pitchFamily="34" charset="0"/>
              <a:ea typeface="Batang"/>
              <a:cs typeface="Arial Unicode MS"/>
            </a:rPr>
            <a:t>Sep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2021</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2025</a:t>
          </a:r>
          <a:r>
            <a:rPr lang="en-AU" sz="1100">
              <a:solidFill>
                <a:srgbClr val="222324"/>
              </a:solidFill>
              <a:effectLst/>
              <a:latin typeface="Segoe UI Semilight" panose="020B0402040204020203" pitchFamily="34" charset="0"/>
              <a:ea typeface="Batang"/>
              <a:cs typeface="Arial Unicode MS"/>
            </a:rPr>
            <a:t>; </a:t>
          </a:r>
          <a:r>
            <a:rPr lang="en-AU" sz="1100" b="1">
              <a:solidFill>
                <a:srgbClr val="FF0000"/>
              </a:solidFill>
              <a:effectLst/>
              <a:latin typeface="Segoe UI Semilight" panose="020B0402040204020203" pitchFamily="34" charset="0"/>
              <a:ea typeface="Batang"/>
              <a:cs typeface="Arial Unicode MS"/>
            </a:rPr>
            <a:t>Oct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2021</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2025</a:t>
          </a:r>
          <a:r>
            <a:rPr lang="en-AU" sz="1100">
              <a:solidFill>
                <a:srgbClr val="222324"/>
              </a:solidFill>
              <a:effectLst/>
              <a:latin typeface="Segoe UI Semilight" panose="020B0402040204020203" pitchFamily="34" charset="0"/>
              <a:ea typeface="Batang"/>
              <a:cs typeface="Arial Unicode MS"/>
            </a:rPr>
            <a:t>; and </a:t>
          </a:r>
          <a:r>
            <a:rPr lang="en-AU" sz="1100" b="1">
              <a:solidFill>
                <a:srgbClr val="FF0000"/>
              </a:solidFill>
              <a:effectLst/>
              <a:latin typeface="Segoe UI Semilight" panose="020B0402040204020203" pitchFamily="34" charset="0"/>
              <a:ea typeface="Batang"/>
              <a:cs typeface="Arial Unicode MS"/>
            </a:rPr>
            <a:t>Nov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2021</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2025</a:t>
          </a:r>
          <a:r>
            <a:rPr lang="en-AU" sz="1100">
              <a:solidFill>
                <a:srgbClr val="222324"/>
              </a:solidFill>
              <a:effectLst/>
              <a:latin typeface="Segoe UI Semilight" panose="020B0402040204020203" pitchFamily="34" charset="0"/>
              <a:ea typeface="Batang"/>
              <a:cs typeface="Arial Unicode MS"/>
            </a:rPr>
            <a:t>; for the </a:t>
          </a:r>
          <a:r>
            <a:rPr lang="en-AU" sz="1100">
              <a:solidFill>
                <a:sysClr val="windowText" lastClr="000000"/>
              </a:solidFill>
              <a:effectLst/>
              <a:latin typeface="Segoe UI Semilight" panose="020B0402040204020203" pitchFamily="34" charset="0"/>
              <a:ea typeface="Batang"/>
              <a:cs typeface="Arial Unicode MS"/>
            </a:rPr>
            <a:t>following STTM pipelines:</a:t>
          </a: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ysClr val="windowText" lastClr="000000"/>
              </a:solidFill>
              <a:effectLst/>
              <a:latin typeface="Segoe UI Semilight" panose="020B0402040204020203" pitchFamily="34" charset="0"/>
              <a:ea typeface="Batang"/>
              <a:cs typeface="Arial Unicode MS"/>
            </a:rPr>
            <a:t>Moomba to Sydney Pipeline (MSP) and Eastern Gas Pipeline (EGP) – these pipelines supply gas to the Sydney STTM hub; and</a:t>
          </a:r>
          <a:endParaRPr lang="en-AU" sz="1100">
            <a:solidFill>
              <a:sysClr val="windowText" lastClr="000000"/>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ysClr val="windowText" lastClr="000000"/>
              </a:solidFill>
              <a:effectLst/>
              <a:latin typeface="Segoe UI Semilight" panose="020B0402040204020203" pitchFamily="34" charset="0"/>
              <a:ea typeface="Batang"/>
              <a:cs typeface="Arial Unicode MS"/>
            </a:rPr>
            <a:t>Moomba to Adelaide Pipeline (MAP) and SEA Gas pipeline (SEA) – these pipelines supply gas to the Adelaide STTM hub. </a:t>
          </a:r>
          <a:endParaRPr lang="en-AU" sz="1100">
            <a:solidFill>
              <a:sysClr val="windowText" lastClr="000000"/>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ysClr val="windowText" lastClr="000000"/>
              </a:solidFill>
              <a:effectLst/>
              <a:latin typeface="Segoe UI Semilight" panose="020B0402040204020203" pitchFamily="34" charset="0"/>
              <a:ea typeface="Batang"/>
              <a:cs typeface="Arial Unicode MS"/>
            </a:rPr>
            <a:t>Roma to Brisbane Pipeline (RBP) – the sole pipeline that supplies gas to the Brisbane STTM hub.</a:t>
          </a:r>
          <a:endParaRPr lang="en-AU" sz="1100">
            <a:solidFill>
              <a:sysClr val="windowText" lastClr="000000"/>
            </a:solidFill>
            <a:effectLst/>
            <a:latin typeface="Segoe UI Semilight" panose="020B0402040204020203" pitchFamily="34" charset="0"/>
            <a:ea typeface="Batang"/>
            <a:cs typeface="Arial Unicode MS"/>
          </a:endParaRPr>
        </a:p>
        <a:p>
          <a:pPr marL="90170" indent="-90170">
            <a:spcBef>
              <a:spcPts val="300"/>
            </a:spcBef>
            <a:tabLst>
              <a:tab pos="90170" algn="l"/>
            </a:tabLst>
          </a:pPr>
          <a:r>
            <a:rPr lang="en-AU" sz="1100">
              <a:solidFill>
                <a:srgbClr val="222324"/>
              </a:solidFill>
              <a:effectLst/>
              <a:latin typeface="Segoe UI Semilight" panose="020B0402040204020203" pitchFamily="34" charset="0"/>
              <a:ea typeface="Batang"/>
              <a:cs typeface="Arial Unicode MS"/>
            </a:rPr>
            <a:t>The input data collected from the previous years was combined to create a larger and more representative sample of MOS allocations</a:t>
          </a:r>
          <a:r>
            <a:rPr lang="en-AU" sz="1100">
              <a:solidFill>
                <a:schemeClr val="dk1"/>
              </a:solidFill>
              <a:effectLst/>
              <a:latin typeface="+mn-lt"/>
              <a:ea typeface="+mn-ea"/>
              <a:cs typeface="+mn-cs"/>
            </a:rPr>
            <a:t>.</a:t>
          </a:r>
          <a:endParaRPr lang="en-AU" sz="1400" b="1" cap="all">
            <a:solidFill>
              <a:srgbClr val="222324"/>
            </a:solidFill>
            <a:effectLst/>
            <a:latin typeface="Century Gothic" panose="020B0502020202020204" pitchFamily="34" charset="0"/>
            <a:ea typeface="Batang"/>
            <a:cs typeface="Times New Roman" panose="02020603050405020304" pitchFamily="18" charset="0"/>
          </a:endParaRPr>
        </a:p>
      </xdr:txBody>
    </xdr:sp>
    <xdr:clientData/>
  </xdr:twoCellAnchor>
</xdr:wsDr>
</file>

<file path=xl/drawings/drawing20.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21.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22.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0.44793</cdr:x>
      <cdr:y>0.06091</cdr:y>
    </cdr:from>
    <cdr:to>
      <cdr:x>0.69108</cdr:x>
      <cdr:y>0.11343</cdr:y>
    </cdr:to>
    <cdr:sp macro="" textlink="">
      <cdr:nvSpPr>
        <cdr:cNvPr id="2"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5"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23.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24.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0.44793</cdr:x>
      <cdr:y>0.06091</cdr:y>
    </cdr:from>
    <cdr:to>
      <cdr:x>0.69108</cdr:x>
      <cdr:y>0.11343</cdr:y>
    </cdr:to>
    <cdr:sp macro="" textlink="">
      <cdr:nvSpPr>
        <cdr:cNvPr id="2"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5"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25.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3.xml><?xml version="1.0" encoding="utf-8"?>
<xdr:wsDr xmlns:xdr="http://schemas.openxmlformats.org/drawingml/2006/spreadsheetDrawing" xmlns:a="http://schemas.openxmlformats.org/drawingml/2006/main">
  <xdr:twoCellAnchor>
    <xdr:from>
      <xdr:col>16</xdr:col>
      <xdr:colOff>2802</xdr:colOff>
      <xdr:row>25</xdr:row>
      <xdr:rowOff>5603</xdr:rowOff>
    </xdr:from>
    <xdr:to>
      <xdr:col>22</xdr:col>
      <xdr:colOff>136152</xdr:colOff>
      <xdr:row>46</xdr:row>
      <xdr:rowOff>34178</xdr:rowOff>
    </xdr:to>
    <xdr:graphicFrame macro="">
      <xdr:nvGraphicFramePr>
        <xdr:cNvPr id="21826" name="Chart 2">
          <a:extLst>
            <a:ext uri="{FF2B5EF4-FFF2-40B4-BE49-F238E27FC236}">
              <a16:creationId xmlns:a16="http://schemas.microsoft.com/office/drawing/2014/main" id="{00000000-0008-0000-0000-000042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164727</xdr:colOff>
      <xdr:row>3</xdr:row>
      <xdr:rowOff>21292</xdr:rowOff>
    </xdr:from>
    <xdr:to>
      <xdr:col>22</xdr:col>
      <xdr:colOff>15689</xdr:colOff>
      <xdr:row>20</xdr:row>
      <xdr:rowOff>149599</xdr:rowOff>
    </xdr:to>
    <xdr:graphicFrame macro="">
      <xdr:nvGraphicFramePr>
        <xdr:cNvPr id="21827" name="Chart 3">
          <a:extLst>
            <a:ext uri="{FF2B5EF4-FFF2-40B4-BE49-F238E27FC236}">
              <a16:creationId xmlns:a16="http://schemas.microsoft.com/office/drawing/2014/main" id="{00000000-0008-0000-0000-000043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47625</xdr:colOff>
      <xdr:row>25</xdr:row>
      <xdr:rowOff>95250</xdr:rowOff>
    </xdr:from>
    <xdr:to>
      <xdr:col>22</xdr:col>
      <xdr:colOff>180975</xdr:colOff>
      <xdr:row>46</xdr:row>
      <xdr:rowOff>123825</xdr:rowOff>
    </xdr:to>
    <xdr:graphicFrame macro="">
      <xdr:nvGraphicFramePr>
        <xdr:cNvPr id="2" name="Chart 2">
          <a:extLst>
            <a:ext uri="{FF2B5EF4-FFF2-40B4-BE49-F238E27FC236}">
              <a16:creationId xmlns:a16="http://schemas.microsoft.com/office/drawing/2014/main" id="{DB515142-373C-4880-8593-FCB5598790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3</xdr:row>
      <xdr:rowOff>0</xdr:rowOff>
    </xdr:from>
    <xdr:to>
      <xdr:col>22</xdr:col>
      <xdr:colOff>152400</xdr:colOff>
      <xdr:row>20</xdr:row>
      <xdr:rowOff>133350</xdr:rowOff>
    </xdr:to>
    <xdr:graphicFrame macro="">
      <xdr:nvGraphicFramePr>
        <xdr:cNvPr id="3" name="Chart 3">
          <a:extLst>
            <a:ext uri="{FF2B5EF4-FFF2-40B4-BE49-F238E27FC236}">
              <a16:creationId xmlns:a16="http://schemas.microsoft.com/office/drawing/2014/main" id="{2E03A216-8DEA-4632-81B0-9F8482A7A8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47625</xdr:colOff>
      <xdr:row>25</xdr:row>
      <xdr:rowOff>95250</xdr:rowOff>
    </xdr:from>
    <xdr:to>
      <xdr:col>22</xdr:col>
      <xdr:colOff>180975</xdr:colOff>
      <xdr:row>46</xdr:row>
      <xdr:rowOff>123825</xdr:rowOff>
    </xdr:to>
    <xdr:graphicFrame macro="">
      <xdr:nvGraphicFramePr>
        <xdr:cNvPr id="4" name="Chart 2">
          <a:extLst>
            <a:ext uri="{FF2B5EF4-FFF2-40B4-BE49-F238E27FC236}">
              <a16:creationId xmlns:a16="http://schemas.microsoft.com/office/drawing/2014/main" id="{14728D39-B641-48EE-8D17-1E04A17A8B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3</xdr:row>
      <xdr:rowOff>0</xdr:rowOff>
    </xdr:from>
    <xdr:to>
      <xdr:col>22</xdr:col>
      <xdr:colOff>152400</xdr:colOff>
      <xdr:row>20</xdr:row>
      <xdr:rowOff>133350</xdr:rowOff>
    </xdr:to>
    <xdr:graphicFrame macro="">
      <xdr:nvGraphicFramePr>
        <xdr:cNvPr id="5" name="Chart 3">
          <a:extLst>
            <a:ext uri="{FF2B5EF4-FFF2-40B4-BE49-F238E27FC236}">
              <a16:creationId xmlns:a16="http://schemas.microsoft.com/office/drawing/2014/main" id="{24C8A08A-F1A5-43FC-AB12-9940252A7E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47625</xdr:colOff>
      <xdr:row>25</xdr:row>
      <xdr:rowOff>95250</xdr:rowOff>
    </xdr:from>
    <xdr:to>
      <xdr:col>22</xdr:col>
      <xdr:colOff>180975</xdr:colOff>
      <xdr:row>46</xdr:row>
      <xdr:rowOff>123825</xdr:rowOff>
    </xdr:to>
    <xdr:graphicFrame macro="">
      <xdr:nvGraphicFramePr>
        <xdr:cNvPr id="6" name="Chart 2">
          <a:extLst>
            <a:ext uri="{FF2B5EF4-FFF2-40B4-BE49-F238E27FC236}">
              <a16:creationId xmlns:a16="http://schemas.microsoft.com/office/drawing/2014/main" id="{28122E99-E8D6-4F5E-B19F-F026D65A2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0</xdr:colOff>
      <xdr:row>3</xdr:row>
      <xdr:rowOff>0</xdr:rowOff>
    </xdr:from>
    <xdr:to>
      <xdr:col>22</xdr:col>
      <xdr:colOff>152400</xdr:colOff>
      <xdr:row>20</xdr:row>
      <xdr:rowOff>133350</xdr:rowOff>
    </xdr:to>
    <xdr:graphicFrame macro="">
      <xdr:nvGraphicFramePr>
        <xdr:cNvPr id="7" name="Chart 3">
          <a:extLst>
            <a:ext uri="{FF2B5EF4-FFF2-40B4-BE49-F238E27FC236}">
              <a16:creationId xmlns:a16="http://schemas.microsoft.com/office/drawing/2014/main" id="{7E9B0229-D576-4429-A086-426AF36531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5.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6.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dr:relSizeAnchor xmlns:cdr="http://schemas.openxmlformats.org/drawingml/2006/chartDrawing">
    <cdr:from>
      <cdr:x>0.44793</cdr:x>
      <cdr:y>0.06091</cdr:y>
    </cdr:from>
    <cdr:to>
      <cdr:x>0.69108</cdr:x>
      <cdr:y>0.11343</cdr:y>
    </cdr:to>
    <cdr:sp macro="" textlink="">
      <cdr:nvSpPr>
        <cdr:cNvPr id="2"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3"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7.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8.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dr:relSizeAnchor xmlns:cdr="http://schemas.openxmlformats.org/drawingml/2006/chartDrawing">
    <cdr:from>
      <cdr:x>0.44793</cdr:x>
      <cdr:y>0.06091</cdr:y>
    </cdr:from>
    <cdr:to>
      <cdr:x>0.69108</cdr:x>
      <cdr:y>0.11343</cdr:y>
    </cdr:to>
    <cdr:sp macro="" textlink="">
      <cdr:nvSpPr>
        <cdr:cNvPr id="2"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3"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9.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externalLinks/_rels/externalLink1.xml.rels><?xml version="1.0" encoding="UTF-8" standalone="yes"?>
<Relationships xmlns="http://schemas.openxmlformats.org/package/2006/relationships"><Relationship Id="rId2" Type="http://schemas.microsoft.com/office/2019/04/relationships/externalLinkLongPath" Target="https://aemocloud.sharepoint.com/sites/GasMarketOperations/Shared%20Documents/General/04.%20Short%20Term%20Trading%20Market-%20STTM/STTM-BAU/Market%20Operator%20Service%20(MOS)/MOS%20Estimates/2024/2024%20Sep%20to%202024%20Nov/GP-4002-F03%20MOS%20Estimates%20Forecast%20Model%20-%20Mar%2023%20to%20May%2024.xlsm?0529EAE3" TargetMode="External"/><Relationship Id="rId1" Type="http://schemas.openxmlformats.org/officeDocument/2006/relationships/externalLinkPath" Target="file:///\\0529EAE3\GP-4002-F03%20MOS%20Estimates%20Forecast%20Model%20-%20Mar%2023%20to%20May%2024.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T:\System%20Operations\Gas%20System%20Operations\Trusted%20Location\MOS%20Estimates\GP-4002-F03%20MOS%20Estimates%20Forecast%20Model%20(SQL)%20-%20Sep%202026%20to%20Nov%202026%20Draft%20.xlsm" TargetMode="External"/><Relationship Id="rId2" Type="http://schemas.microsoft.com/office/2019/04/relationships/externalLinkLongPath" Target="https://aemocloud.sharepoint.com/sites/GasMarketOperations/Shared%20Documents/General/04.%20Short%20Term%20Trading%20Market-%20STTM/STTM-BAU/Market%20Operator%20Service%20(MOS)/MOS%20Estimates/2026/Sep%202026%20to%20Nov%202026/GP-4002-F03%20MOS%20Estimates%20Forecast%20Model%20(SQL)%20-%20Sep%202026%20to%20Nov%202026%20Draft%20.xlsm?A5CBF7AD" TargetMode="External"/><Relationship Id="rId1" Type="http://schemas.openxmlformats.org/officeDocument/2006/relationships/externalLinkPath" Target="file:///\\A5CBF7AD\GP-4002-F03%20MOS%20Estimates%20Forecast%20Model%20(SQL)%20-%20Sep%202026%20to%20Nov%202026%20Draft%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redocs/sites/so/gso/STTM%20Operations/Market%20Operator%20Service%20(MOS)/MOS%20Estimates/MOS%20Estimate%20Forecast%20Model/2014/December%202014%20-%20February%202015/MOS_Estimates_December%202014%20-%20February%202015-%20Supporting%20Data.xls"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file:///T:\System%20Operations\Gas%20System%20Operations\Trusted%20Location\MOS%20Estimates\GP-4002-F03%20MOS%20Estimates%20Forecast%20Model%20(SQL)%20-%20Jun%202026%20to%20Aug%202026%20Draft.xlsm" TargetMode="External"/><Relationship Id="rId2" Type="http://schemas.microsoft.com/office/2019/04/relationships/externalLinkLongPath" Target="https://aemocloud.sharepoint.com/sites/GasMarketOperations/Shared%20Documents/General/04.%20Short%20Term%20Trading%20Market-%20STTM/STTM-BAU/Market%20Operator%20Service%20(MOS)/MOS%20Estimates/2026/Sep%202026%20to%20Nov%202026/GP-4002-F03%20MOS%20Estimates%20Forecast%20Model%20(SQL)%20-%20Jun%202026%20to%20Aug%202026%20Draft.xlsm?A5CBF7AD" TargetMode="External"/><Relationship Id="rId1" Type="http://schemas.openxmlformats.org/officeDocument/2006/relationships/externalLinkPath" Target="file:///\\A5CBF7AD\GP-4002-F03%20MOS%20Estimates%20Forecast%20Model%20(SQL)%20-%20Jun%202026%20to%20Aug%202026%20Draf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Period_1"/>
      <sheetName val="P1 Graphs &amp; Statistics"/>
      <sheetName val="Period_2"/>
      <sheetName val="P2 Graphs &amp; Statistics"/>
      <sheetName val="Period_3"/>
      <sheetName val="P3 Graphs &amp; Statistics"/>
      <sheetName val="Query_Result"/>
      <sheetName val="DataSheet"/>
    </sheetNames>
    <sheetDataSet>
      <sheetData sheetId="0">
        <row r="5">
          <cell r="M5">
            <v>3</v>
          </cell>
        </row>
        <row r="6">
          <cell r="M6">
            <v>4</v>
          </cell>
        </row>
        <row r="7">
          <cell r="M7">
            <v>5</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puts"/>
      <sheetName val="Period_1"/>
      <sheetName val="P1 Graphs &amp; Statistics"/>
      <sheetName val="Period_2"/>
      <sheetName val="P2 Graphs &amp; Statistics"/>
      <sheetName val="Period_3"/>
      <sheetName val="P3 Graphs &amp; Statistics"/>
      <sheetName val="Query_Result"/>
      <sheetName val="DataSheet"/>
    </sheetNames>
    <sheetDataSet>
      <sheetData sheetId="0">
        <row r="5">
          <cell r="N5">
            <v>2026</v>
          </cell>
          <cell r="Q5">
            <v>30</v>
          </cell>
        </row>
        <row r="6">
          <cell r="N6">
            <v>2026</v>
          </cell>
          <cell r="Q6">
            <v>31</v>
          </cell>
        </row>
        <row r="7">
          <cell r="N7">
            <v>2026</v>
          </cell>
          <cell r="Q7">
            <v>30</v>
          </cell>
        </row>
      </sheetData>
      <sheetData sheetId="1">
        <row r="2">
          <cell r="Z2" t="str">
            <v>Sydney MSP</v>
          </cell>
          <cell r="AA2" t="str">
            <v>Sydney EGP</v>
          </cell>
          <cell r="AB2" t="str">
            <v>Adelaide MAP</v>
          </cell>
          <cell r="AC2" t="str">
            <v>Adelaide SEAGas</v>
          </cell>
          <cell r="AD2" t="str">
            <v>Brisbane RBP</v>
          </cell>
        </row>
        <row r="3">
          <cell r="O3">
            <v>1</v>
          </cell>
          <cell r="Q3">
            <v>24775</v>
          </cell>
          <cell r="R3">
            <v>25046.06553</v>
          </cell>
          <cell r="S3">
            <v>9860</v>
          </cell>
          <cell r="T3">
            <v>517</v>
          </cell>
          <cell r="V3">
            <v>11071</v>
          </cell>
          <cell r="Y3">
            <v>0.25</v>
          </cell>
          <cell r="Z3">
            <v>-14135.75</v>
          </cell>
          <cell r="AA3">
            <v>5219.2496449999999</v>
          </cell>
          <cell r="AB3">
            <v>-1827.5</v>
          </cell>
          <cell r="AC3">
            <v>-395.5</v>
          </cell>
          <cell r="AD3">
            <v>-927.25</v>
          </cell>
        </row>
        <row r="4">
          <cell r="O4">
            <v>2</v>
          </cell>
          <cell r="Q4">
            <v>5554</v>
          </cell>
          <cell r="R4">
            <v>18013.844239999999</v>
          </cell>
          <cell r="S4">
            <v>7197</v>
          </cell>
          <cell r="T4">
            <v>222</v>
          </cell>
          <cell r="V4">
            <v>2052</v>
          </cell>
          <cell r="Y4">
            <v>0.05</v>
          </cell>
          <cell r="Z4">
            <v>-21205.200000000001</v>
          </cell>
          <cell r="AA4">
            <v>2333.1176920000003</v>
          </cell>
          <cell r="AB4">
            <v>-3692.35</v>
          </cell>
          <cell r="AC4">
            <v>-3491.7999999999997</v>
          </cell>
          <cell r="AD4">
            <v>-2067.5499999999997</v>
          </cell>
        </row>
        <row r="5">
          <cell r="O5">
            <v>3</v>
          </cell>
          <cell r="Q5">
            <v>908</v>
          </cell>
          <cell r="R5">
            <v>13872.982319999999</v>
          </cell>
          <cell r="S5">
            <v>6172</v>
          </cell>
          <cell r="T5">
            <v>151</v>
          </cell>
          <cell r="V5">
            <v>1420</v>
          </cell>
          <cell r="Y5" t="str">
            <v>Min</v>
          </cell>
          <cell r="Z5">
            <v>-29609</v>
          </cell>
          <cell r="AA5">
            <v>-12251.89092</v>
          </cell>
          <cell r="AB5">
            <v>-7285</v>
          </cell>
          <cell r="AC5">
            <v>-8593</v>
          </cell>
          <cell r="AD5">
            <v>-4104</v>
          </cell>
        </row>
        <row r="6">
          <cell r="O6">
            <v>4</v>
          </cell>
          <cell r="Q6">
            <v>-133</v>
          </cell>
          <cell r="R6">
            <v>12892.465469999999</v>
          </cell>
          <cell r="S6">
            <v>4302</v>
          </cell>
          <cell r="T6">
            <v>128</v>
          </cell>
          <cell r="V6">
            <v>1248</v>
          </cell>
          <cell r="Y6" t="str">
            <v>Mean</v>
          </cell>
          <cell r="Z6">
            <v>-8785.1333333333332</v>
          </cell>
          <cell r="AA6">
            <v>8217.6247196666645</v>
          </cell>
          <cell r="AB6">
            <v>412.63333333333333</v>
          </cell>
          <cell r="AC6">
            <v>-638.26666666666665</v>
          </cell>
          <cell r="AD6">
            <v>72.566666666666663</v>
          </cell>
        </row>
        <row r="7">
          <cell r="O7">
            <v>5</v>
          </cell>
          <cell r="Q7">
            <v>-816</v>
          </cell>
          <cell r="R7">
            <v>11948.25308</v>
          </cell>
          <cell r="S7">
            <v>3621</v>
          </cell>
          <cell r="T7">
            <v>121</v>
          </cell>
          <cell r="V7">
            <v>1007</v>
          </cell>
          <cell r="Y7" t="str">
            <v>Median</v>
          </cell>
          <cell r="Z7">
            <v>-9214</v>
          </cell>
          <cell r="AA7">
            <v>8822.7950999999994</v>
          </cell>
          <cell r="AB7">
            <v>26</v>
          </cell>
          <cell r="AC7">
            <v>20</v>
          </cell>
          <cell r="AD7">
            <v>-214</v>
          </cell>
        </row>
        <row r="8">
          <cell r="O8">
            <v>6</v>
          </cell>
          <cell r="Q8">
            <v>-1767</v>
          </cell>
          <cell r="R8">
            <v>11325.45181</v>
          </cell>
          <cell r="S8">
            <v>2766</v>
          </cell>
          <cell r="T8">
            <v>113</v>
          </cell>
          <cell r="V8">
            <v>876</v>
          </cell>
          <cell r="Y8" t="str">
            <v>Max</v>
          </cell>
          <cell r="Z8">
            <v>24775</v>
          </cell>
          <cell r="AA8">
            <v>25046.06553</v>
          </cell>
          <cell r="AB8">
            <v>9860</v>
          </cell>
          <cell r="AC8">
            <v>517</v>
          </cell>
          <cell r="AD8">
            <v>11071</v>
          </cell>
        </row>
        <row r="9">
          <cell r="O9">
            <v>7</v>
          </cell>
          <cell r="Q9">
            <v>-3690</v>
          </cell>
          <cell r="R9">
            <v>10885.67085</v>
          </cell>
          <cell r="S9">
            <v>2550</v>
          </cell>
          <cell r="T9">
            <v>101</v>
          </cell>
          <cell r="V9">
            <v>773</v>
          </cell>
          <cell r="Y9">
            <v>0.95</v>
          </cell>
          <cell r="Z9">
            <v>3463.299999999987</v>
          </cell>
          <cell r="AA9">
            <v>16150.456375999987</v>
          </cell>
          <cell r="AB9">
            <v>6735.7499999999973</v>
          </cell>
          <cell r="AC9">
            <v>190.04999999999978</v>
          </cell>
          <cell r="AD9">
            <v>1767.5999999999981</v>
          </cell>
        </row>
        <row r="10">
          <cell r="O10">
            <v>8</v>
          </cell>
          <cell r="Q10">
            <v>-4697</v>
          </cell>
          <cell r="R10">
            <v>10635.291069999999</v>
          </cell>
          <cell r="S10">
            <v>2097</v>
          </cell>
          <cell r="T10">
            <v>85</v>
          </cell>
          <cell r="V10">
            <v>612</v>
          </cell>
          <cell r="Y10">
            <v>0.75</v>
          </cell>
          <cell r="Z10">
            <v>-4947.5</v>
          </cell>
          <cell r="AA10">
            <v>10556.6113</v>
          </cell>
          <cell r="AB10">
            <v>1996.5</v>
          </cell>
          <cell r="AC10">
            <v>82.25</v>
          </cell>
          <cell r="AD10">
            <v>586.25</v>
          </cell>
        </row>
        <row r="11">
          <cell r="O11">
            <v>9</v>
          </cell>
          <cell r="Q11">
            <v>-5699</v>
          </cell>
          <cell r="R11">
            <v>10320.57199</v>
          </cell>
          <cell r="S11">
            <v>1695</v>
          </cell>
          <cell r="T11">
            <v>74</v>
          </cell>
          <cell r="V11">
            <v>509</v>
          </cell>
        </row>
        <row r="12">
          <cell r="O12">
            <v>10</v>
          </cell>
          <cell r="Q12">
            <v>-5876</v>
          </cell>
          <cell r="R12">
            <v>9876.3269500000006</v>
          </cell>
          <cell r="S12">
            <v>1584</v>
          </cell>
          <cell r="T12">
            <v>69</v>
          </cell>
          <cell r="V12">
            <v>471</v>
          </cell>
        </row>
        <row r="13">
          <cell r="O13">
            <v>11</v>
          </cell>
          <cell r="Q13">
            <v>-6131</v>
          </cell>
          <cell r="R13">
            <v>9573.8754399999998</v>
          </cell>
          <cell r="S13">
            <v>1243</v>
          </cell>
          <cell r="T13">
            <v>66</v>
          </cell>
          <cell r="V13">
            <v>402</v>
          </cell>
        </row>
        <row r="14">
          <cell r="O14">
            <v>12</v>
          </cell>
          <cell r="Q14">
            <v>-7023</v>
          </cell>
          <cell r="R14">
            <v>9341.9848700000002</v>
          </cell>
          <cell r="S14">
            <v>1028</v>
          </cell>
          <cell r="T14">
            <v>61</v>
          </cell>
          <cell r="V14">
            <v>195</v>
          </cell>
        </row>
        <row r="15">
          <cell r="O15">
            <v>13</v>
          </cell>
          <cell r="Q15">
            <v>-8048</v>
          </cell>
          <cell r="R15">
            <v>9272.2865299999994</v>
          </cell>
          <cell r="S15">
            <v>831</v>
          </cell>
          <cell r="T15">
            <v>54</v>
          </cell>
          <cell r="V15">
            <v>60</v>
          </cell>
        </row>
        <row r="16">
          <cell r="O16">
            <v>14</v>
          </cell>
          <cell r="Q16">
            <v>-8434</v>
          </cell>
          <cell r="R16">
            <v>9096.2168199999996</v>
          </cell>
          <cell r="S16">
            <v>529</v>
          </cell>
          <cell r="T16">
            <v>44</v>
          </cell>
          <cell r="V16">
            <v>-67</v>
          </cell>
        </row>
        <row r="17">
          <cell r="O17">
            <v>15</v>
          </cell>
          <cell r="Q17">
            <v>-8832</v>
          </cell>
          <cell r="R17">
            <v>8953.2330500000007</v>
          </cell>
          <cell r="S17">
            <v>219</v>
          </cell>
          <cell r="T17">
            <v>32</v>
          </cell>
          <cell r="V17">
            <v>-176</v>
          </cell>
        </row>
        <row r="18">
          <cell r="O18">
            <v>16</v>
          </cell>
          <cell r="Q18">
            <v>-9596</v>
          </cell>
          <cell r="R18">
            <v>8692.3571499999998</v>
          </cell>
          <cell r="S18">
            <v>-167</v>
          </cell>
          <cell r="T18">
            <v>8</v>
          </cell>
          <cell r="V18">
            <v>-252</v>
          </cell>
        </row>
        <row r="19">
          <cell r="O19">
            <v>17</v>
          </cell>
          <cell r="Q19">
            <v>-10112</v>
          </cell>
          <cell r="R19">
            <v>8328.1861000000008</v>
          </cell>
          <cell r="S19">
            <v>-525</v>
          </cell>
          <cell r="T19">
            <v>-9</v>
          </cell>
          <cell r="V19">
            <v>-305</v>
          </cell>
        </row>
        <row r="20">
          <cell r="O20">
            <v>18</v>
          </cell>
          <cell r="Q20">
            <v>-10852</v>
          </cell>
          <cell r="R20">
            <v>8111.5080200000002</v>
          </cell>
          <cell r="S20">
            <v>-856</v>
          </cell>
          <cell r="T20">
            <v>-66</v>
          </cell>
          <cell r="V20">
            <v>-378</v>
          </cell>
        </row>
        <row r="21">
          <cell r="O21">
            <v>19</v>
          </cell>
          <cell r="Q21">
            <v>-11677</v>
          </cell>
          <cell r="R21">
            <v>7766.0729099999999</v>
          </cell>
          <cell r="S21">
            <v>-1102</v>
          </cell>
          <cell r="T21">
            <v>-126</v>
          </cell>
          <cell r="V21">
            <v>-507</v>
          </cell>
        </row>
        <row r="22">
          <cell r="O22">
            <v>20</v>
          </cell>
          <cell r="Q22">
            <v>-12547</v>
          </cell>
          <cell r="R22">
            <v>7277.3642499999996</v>
          </cell>
          <cell r="S22">
            <v>-1175</v>
          </cell>
          <cell r="T22">
            <v>-217</v>
          </cell>
          <cell r="V22">
            <v>-708</v>
          </cell>
        </row>
        <row r="23">
          <cell r="O23">
            <v>21</v>
          </cell>
          <cell r="Q23">
            <v>-12767</v>
          </cell>
          <cell r="R23">
            <v>6401.3486999999996</v>
          </cell>
          <cell r="S23">
            <v>-1238</v>
          </cell>
          <cell r="T23">
            <v>-248</v>
          </cell>
          <cell r="V23">
            <v>-766</v>
          </cell>
        </row>
        <row r="24">
          <cell r="O24">
            <v>22</v>
          </cell>
          <cell r="Q24">
            <v>-13232</v>
          </cell>
          <cell r="R24">
            <v>5991.5247799999997</v>
          </cell>
          <cell r="S24">
            <v>-1625</v>
          </cell>
          <cell r="T24">
            <v>-298</v>
          </cell>
          <cell r="V24">
            <v>-886</v>
          </cell>
        </row>
        <row r="25">
          <cell r="O25">
            <v>23</v>
          </cell>
          <cell r="Q25">
            <v>-14437</v>
          </cell>
          <cell r="R25">
            <v>4961.8245999999999</v>
          </cell>
          <cell r="S25">
            <v>-1895</v>
          </cell>
          <cell r="T25">
            <v>-428</v>
          </cell>
          <cell r="V25">
            <v>-941</v>
          </cell>
        </row>
        <row r="26">
          <cell r="O26">
            <v>24</v>
          </cell>
          <cell r="Q26">
            <v>-15257</v>
          </cell>
          <cell r="R26">
            <v>4413.2694600000004</v>
          </cell>
          <cell r="S26">
            <v>-2038</v>
          </cell>
          <cell r="T26">
            <v>-592</v>
          </cell>
          <cell r="V26">
            <v>-1034</v>
          </cell>
        </row>
        <row r="27">
          <cell r="O27">
            <v>25</v>
          </cell>
          <cell r="Q27">
            <v>-16224</v>
          </cell>
          <cell r="R27">
            <v>3895.66903</v>
          </cell>
          <cell r="S27">
            <v>-2328</v>
          </cell>
          <cell r="T27">
            <v>-868</v>
          </cell>
          <cell r="V27">
            <v>-1208</v>
          </cell>
        </row>
        <row r="28">
          <cell r="O28">
            <v>26</v>
          </cell>
          <cell r="Q28">
            <v>-16997</v>
          </cell>
          <cell r="R28">
            <v>3677.60149</v>
          </cell>
          <cell r="S28">
            <v>-2690</v>
          </cell>
          <cell r="T28">
            <v>-1163</v>
          </cell>
          <cell r="V28">
            <v>-1421</v>
          </cell>
        </row>
        <row r="29">
          <cell r="O29">
            <v>27</v>
          </cell>
          <cell r="Q29">
            <v>-18114</v>
          </cell>
          <cell r="R29">
            <v>3496.63004</v>
          </cell>
          <cell r="S29">
            <v>-3056</v>
          </cell>
          <cell r="T29">
            <v>-1498</v>
          </cell>
          <cell r="V29">
            <v>-1665</v>
          </cell>
        </row>
        <row r="30">
          <cell r="O30">
            <v>28</v>
          </cell>
          <cell r="Q30">
            <v>-20180</v>
          </cell>
          <cell r="R30">
            <v>2588.9808600000001</v>
          </cell>
          <cell r="S30">
            <v>-3419</v>
          </cell>
          <cell r="T30">
            <v>-2966</v>
          </cell>
          <cell r="V30">
            <v>-1880</v>
          </cell>
        </row>
        <row r="31">
          <cell r="O31">
            <v>29</v>
          </cell>
          <cell r="Q31">
            <v>-22044</v>
          </cell>
          <cell r="R31">
            <v>2123.7750999999998</v>
          </cell>
          <cell r="S31">
            <v>-3916</v>
          </cell>
          <cell r="T31">
            <v>-3922</v>
          </cell>
          <cell r="V31">
            <v>-2221</v>
          </cell>
        </row>
        <row r="32">
          <cell r="O32">
            <v>30</v>
          </cell>
          <cell r="Q32">
            <v>-29609</v>
          </cell>
          <cell r="R32">
            <v>-12251.89092</v>
          </cell>
          <cell r="S32">
            <v>-7285</v>
          </cell>
          <cell r="T32">
            <v>-8593</v>
          </cell>
          <cell r="V32">
            <v>-4104</v>
          </cell>
        </row>
        <row r="33">
          <cell r="Q33" t="str">
            <v/>
          </cell>
          <cell r="R33" t="str">
            <v/>
          </cell>
          <cell r="S33" t="str">
            <v/>
          </cell>
          <cell r="T33" t="str">
            <v/>
          </cell>
          <cell r="V33" t="str">
            <v/>
          </cell>
        </row>
      </sheetData>
      <sheetData sheetId="2">
        <row r="4">
          <cell r="K4" t="str">
            <v>Sydney MSP</v>
          </cell>
          <cell r="L4" t="str">
            <v>Sydney EGP</v>
          </cell>
          <cell r="M4" t="str">
            <v>Adelaide MAP</v>
          </cell>
          <cell r="N4" t="str">
            <v>Adelaide SEAGas</v>
          </cell>
          <cell r="O4" t="str">
            <v>Brisbane RBP</v>
          </cell>
        </row>
        <row r="5">
          <cell r="K5">
            <v>24775</v>
          </cell>
          <cell r="L5">
            <v>25046.06553</v>
          </cell>
          <cell r="M5">
            <v>9860</v>
          </cell>
          <cell r="N5">
            <v>517</v>
          </cell>
          <cell r="O5">
            <v>11071</v>
          </cell>
        </row>
        <row r="6">
          <cell r="K6">
            <v>5554</v>
          </cell>
          <cell r="L6">
            <v>18013.844239999999</v>
          </cell>
          <cell r="M6">
            <v>7197</v>
          </cell>
          <cell r="N6">
            <v>222</v>
          </cell>
          <cell r="O6">
            <v>2052</v>
          </cell>
        </row>
        <row r="7">
          <cell r="K7">
            <v>908</v>
          </cell>
          <cell r="L7">
            <v>13872.982319999999</v>
          </cell>
          <cell r="M7">
            <v>6172</v>
          </cell>
          <cell r="N7">
            <v>151</v>
          </cell>
          <cell r="O7">
            <v>1420</v>
          </cell>
        </row>
        <row r="8">
          <cell r="K8">
            <v>-133</v>
          </cell>
          <cell r="L8">
            <v>12892.465469999999</v>
          </cell>
          <cell r="M8">
            <v>4302</v>
          </cell>
          <cell r="N8">
            <v>128</v>
          </cell>
          <cell r="O8">
            <v>1248</v>
          </cell>
        </row>
        <row r="9">
          <cell r="K9">
            <v>-816</v>
          </cell>
          <cell r="L9">
            <v>11948.25308</v>
          </cell>
          <cell r="M9">
            <v>3621</v>
          </cell>
          <cell r="N9">
            <v>121</v>
          </cell>
          <cell r="O9">
            <v>1007</v>
          </cell>
        </row>
        <row r="10">
          <cell r="K10">
            <v>-1767</v>
          </cell>
          <cell r="L10">
            <v>11325.45181</v>
          </cell>
          <cell r="M10">
            <v>2766</v>
          </cell>
          <cell r="N10">
            <v>113</v>
          </cell>
          <cell r="O10">
            <v>876</v>
          </cell>
        </row>
        <row r="11">
          <cell r="K11">
            <v>-3690</v>
          </cell>
          <cell r="L11">
            <v>10885.67085</v>
          </cell>
          <cell r="M11">
            <v>2550</v>
          </cell>
          <cell r="N11">
            <v>101</v>
          </cell>
          <cell r="O11">
            <v>773</v>
          </cell>
        </row>
        <row r="12">
          <cell r="K12">
            <v>-4697</v>
          </cell>
          <cell r="L12">
            <v>10635.291069999999</v>
          </cell>
          <cell r="M12">
            <v>2097</v>
          </cell>
          <cell r="N12">
            <v>85</v>
          </cell>
          <cell r="O12">
            <v>612</v>
          </cell>
        </row>
        <row r="13">
          <cell r="K13">
            <v>-5699</v>
          </cell>
          <cell r="L13">
            <v>10320.57199</v>
          </cell>
          <cell r="M13">
            <v>1695</v>
          </cell>
          <cell r="N13">
            <v>74</v>
          </cell>
          <cell r="O13">
            <v>509</v>
          </cell>
        </row>
        <row r="14">
          <cell r="K14">
            <v>-5876</v>
          </cell>
          <cell r="L14">
            <v>9876.3269500000006</v>
          </cell>
          <cell r="M14">
            <v>1584</v>
          </cell>
          <cell r="N14">
            <v>69</v>
          </cell>
          <cell r="O14">
            <v>471</v>
          </cell>
        </row>
        <row r="15">
          <cell r="K15">
            <v>-6131</v>
          </cell>
          <cell r="L15">
            <v>9573.8754399999998</v>
          </cell>
          <cell r="M15">
            <v>1243</v>
          </cell>
          <cell r="N15">
            <v>66</v>
          </cell>
          <cell r="O15">
            <v>402</v>
          </cell>
        </row>
        <row r="16">
          <cell r="K16">
            <v>-7023</v>
          </cell>
          <cell r="L16">
            <v>9341.9848700000002</v>
          </cell>
          <cell r="M16">
            <v>1028</v>
          </cell>
          <cell r="N16">
            <v>61</v>
          </cell>
          <cell r="O16">
            <v>195</v>
          </cell>
        </row>
        <row r="17">
          <cell r="K17">
            <v>-8048</v>
          </cell>
          <cell r="L17">
            <v>9272.2865299999994</v>
          </cell>
          <cell r="M17">
            <v>831</v>
          </cell>
          <cell r="N17">
            <v>54</v>
          </cell>
          <cell r="O17">
            <v>60</v>
          </cell>
        </row>
        <row r="18">
          <cell r="K18">
            <v>-8434</v>
          </cell>
          <cell r="L18">
            <v>9096.2168199999996</v>
          </cell>
          <cell r="M18">
            <v>529</v>
          </cell>
          <cell r="N18">
            <v>44</v>
          </cell>
          <cell r="O18">
            <v>-67</v>
          </cell>
        </row>
        <row r="19">
          <cell r="K19">
            <v>-8832</v>
          </cell>
          <cell r="L19">
            <v>8953.2330500000007</v>
          </cell>
          <cell r="M19">
            <v>219</v>
          </cell>
          <cell r="N19">
            <v>32</v>
          </cell>
          <cell r="O19">
            <v>-176</v>
          </cell>
        </row>
        <row r="20">
          <cell r="K20">
            <v>-9596</v>
          </cell>
          <cell r="L20">
            <v>8692.3571499999998</v>
          </cell>
          <cell r="M20">
            <v>-167</v>
          </cell>
          <cell r="N20">
            <v>8</v>
          </cell>
          <cell r="O20">
            <v>-252</v>
          </cell>
        </row>
        <row r="21">
          <cell r="K21">
            <v>-10112</v>
          </cell>
          <cell r="L21">
            <v>8328.1861000000008</v>
          </cell>
          <cell r="M21">
            <v>-525</v>
          </cell>
          <cell r="N21">
            <v>-9</v>
          </cell>
          <cell r="O21">
            <v>-305</v>
          </cell>
        </row>
        <row r="22">
          <cell r="K22">
            <v>-10852</v>
          </cell>
          <cell r="L22">
            <v>8111.5080200000002</v>
          </cell>
          <cell r="M22">
            <v>-856</v>
          </cell>
          <cell r="N22">
            <v>-66</v>
          </cell>
          <cell r="O22">
            <v>-378</v>
          </cell>
        </row>
        <row r="23">
          <cell r="K23">
            <v>-11677</v>
          </cell>
          <cell r="L23">
            <v>7766.0729099999999</v>
          </cell>
          <cell r="M23">
            <v>-1102</v>
          </cell>
          <cell r="N23">
            <v>-126</v>
          </cell>
          <cell r="O23">
            <v>-507</v>
          </cell>
        </row>
        <row r="24">
          <cell r="K24">
            <v>-12547</v>
          </cell>
          <cell r="L24">
            <v>7277.3642499999996</v>
          </cell>
          <cell r="M24">
            <v>-1175</v>
          </cell>
          <cell r="N24">
            <v>-217</v>
          </cell>
          <cell r="O24">
            <v>-708</v>
          </cell>
        </row>
        <row r="25">
          <cell r="K25">
            <v>-12767</v>
          </cell>
          <cell r="L25">
            <v>6401.3486999999996</v>
          </cell>
          <cell r="M25">
            <v>-1238</v>
          </cell>
          <cell r="N25">
            <v>-248</v>
          </cell>
          <cell r="O25">
            <v>-766</v>
          </cell>
        </row>
        <row r="26">
          <cell r="K26">
            <v>-13232</v>
          </cell>
          <cell r="L26">
            <v>5991.5247799999997</v>
          </cell>
          <cell r="M26">
            <v>-1625</v>
          </cell>
          <cell r="N26">
            <v>-298</v>
          </cell>
          <cell r="O26">
            <v>-886</v>
          </cell>
        </row>
        <row r="27">
          <cell r="K27">
            <v>-14437</v>
          </cell>
          <cell r="L27">
            <v>4961.8245999999999</v>
          </cell>
          <cell r="M27">
            <v>-1895</v>
          </cell>
          <cell r="N27">
            <v>-428</v>
          </cell>
          <cell r="O27">
            <v>-941</v>
          </cell>
        </row>
        <row r="28">
          <cell r="K28">
            <v>-15257</v>
          </cell>
          <cell r="L28">
            <v>4413.2694600000004</v>
          </cell>
          <cell r="M28">
            <v>-2038</v>
          </cell>
          <cell r="N28">
            <v>-592</v>
          </cell>
          <cell r="O28">
            <v>-1034</v>
          </cell>
        </row>
        <row r="29">
          <cell r="K29">
            <v>-16224</v>
          </cell>
          <cell r="L29">
            <v>3895.66903</v>
          </cell>
          <cell r="M29">
            <v>-2328</v>
          </cell>
          <cell r="N29">
            <v>-868</v>
          </cell>
          <cell r="O29">
            <v>-1208</v>
          </cell>
        </row>
        <row r="30">
          <cell r="K30">
            <v>-16997</v>
          </cell>
          <cell r="L30">
            <v>3677.60149</v>
          </cell>
          <cell r="M30">
            <v>-2690</v>
          </cell>
          <cell r="N30">
            <v>-1163</v>
          </cell>
          <cell r="O30">
            <v>-1421</v>
          </cell>
        </row>
        <row r="31">
          <cell r="K31">
            <v>-18114</v>
          </cell>
          <cell r="L31">
            <v>3496.63004</v>
          </cell>
          <cell r="M31">
            <v>-3056</v>
          </cell>
          <cell r="N31">
            <v>-1498</v>
          </cell>
          <cell r="O31">
            <v>-1665</v>
          </cell>
        </row>
        <row r="32">
          <cell r="K32">
            <v>-20180</v>
          </cell>
          <cell r="L32">
            <v>2588.9808600000001</v>
          </cell>
          <cell r="M32">
            <v>-3419</v>
          </cell>
          <cell r="N32">
            <v>-2966</v>
          </cell>
          <cell r="O32">
            <v>-1880</v>
          </cell>
        </row>
        <row r="33">
          <cell r="K33">
            <v>-22044</v>
          </cell>
          <cell r="L33">
            <v>2123.7750999999998</v>
          </cell>
          <cell r="M33">
            <v>-3916</v>
          </cell>
          <cell r="N33">
            <v>-3922</v>
          </cell>
          <cell r="O33">
            <v>-2221</v>
          </cell>
        </row>
        <row r="34">
          <cell r="K34">
            <v>-29609</v>
          </cell>
          <cell r="L34">
            <v>-12251.89092</v>
          </cell>
          <cell r="M34">
            <v>-7285</v>
          </cell>
          <cell r="N34">
            <v>-8593</v>
          </cell>
          <cell r="O34">
            <v>-4104</v>
          </cell>
        </row>
        <row r="35">
          <cell r="K35" t="e">
            <v>#N/A</v>
          </cell>
          <cell r="L35" t="e">
            <v>#N/A</v>
          </cell>
          <cell r="M35" t="e">
            <v>#N/A</v>
          </cell>
          <cell r="N35" t="e">
            <v>#N/A</v>
          </cell>
          <cell r="O35" t="e">
            <v>#N/A</v>
          </cell>
        </row>
      </sheetData>
      <sheetData sheetId="3">
        <row r="2">
          <cell r="Z2" t="str">
            <v>Sydney MSP</v>
          </cell>
          <cell r="AA2" t="str">
            <v>Sydney EGP</v>
          </cell>
          <cell r="AB2" t="str">
            <v>Adelaide MAP</v>
          </cell>
          <cell r="AC2" t="str">
            <v>Adelaide SEAGas</v>
          </cell>
          <cell r="AD2" t="str">
            <v>Brisbane RBP</v>
          </cell>
        </row>
        <row r="3">
          <cell r="O3">
            <v>1</v>
          </cell>
          <cell r="Q3">
            <v>15628</v>
          </cell>
          <cell r="R3">
            <v>26567.757699999998</v>
          </cell>
          <cell r="S3">
            <v>7165</v>
          </cell>
          <cell r="T3">
            <v>434</v>
          </cell>
          <cell r="V3">
            <v>3693</v>
          </cell>
          <cell r="Y3">
            <v>0.25</v>
          </cell>
          <cell r="Z3">
            <v>-12321</v>
          </cell>
          <cell r="AA3">
            <v>3919.3013350000001</v>
          </cell>
          <cell r="AB3">
            <v>-1732</v>
          </cell>
          <cell r="AC3">
            <v>-1323</v>
          </cell>
          <cell r="AD3">
            <v>-962</v>
          </cell>
        </row>
        <row r="4">
          <cell r="O4">
            <v>2</v>
          </cell>
          <cell r="Q4">
            <v>6864</v>
          </cell>
          <cell r="R4">
            <v>15796.49062</v>
          </cell>
          <cell r="S4">
            <v>3887</v>
          </cell>
          <cell r="T4">
            <v>155</v>
          </cell>
          <cell r="V4">
            <v>2058</v>
          </cell>
          <cell r="Y4">
            <v>0.05</v>
          </cell>
          <cell r="Z4">
            <v>-18597</v>
          </cell>
          <cell r="AA4">
            <v>1114.5362</v>
          </cell>
          <cell r="AB4">
            <v>-3439</v>
          </cell>
          <cell r="AC4">
            <v>-2952</v>
          </cell>
          <cell r="AD4">
            <v>-2434.5</v>
          </cell>
        </row>
        <row r="5">
          <cell r="O5">
            <v>3</v>
          </cell>
          <cell r="Q5">
            <v>2172</v>
          </cell>
          <cell r="R5">
            <v>14181.730600000001</v>
          </cell>
          <cell r="S5">
            <v>3465</v>
          </cell>
          <cell r="T5">
            <v>136</v>
          </cell>
          <cell r="V5">
            <v>1589</v>
          </cell>
          <cell r="Y5" t="str">
            <v>Min</v>
          </cell>
          <cell r="Z5">
            <v>-45683</v>
          </cell>
          <cell r="AA5">
            <v>-17502.477739999998</v>
          </cell>
          <cell r="AB5">
            <v>-7993</v>
          </cell>
          <cell r="AC5">
            <v>-6687</v>
          </cell>
          <cell r="AD5">
            <v>-4634</v>
          </cell>
        </row>
        <row r="6">
          <cell r="O6">
            <v>4</v>
          </cell>
          <cell r="Q6">
            <v>1187</v>
          </cell>
          <cell r="R6">
            <v>12995.840969999999</v>
          </cell>
          <cell r="S6">
            <v>2932</v>
          </cell>
          <cell r="T6">
            <v>87</v>
          </cell>
          <cell r="V6">
            <v>1383</v>
          </cell>
          <cell r="Y6" t="str">
            <v>Mean</v>
          </cell>
          <cell r="Z6">
            <v>-8073.9032258064517</v>
          </cell>
          <cell r="AA6">
            <v>7365.9115961290345</v>
          </cell>
          <cell r="AB6">
            <v>-140.54838709677421</v>
          </cell>
          <cell r="AC6">
            <v>-887.80645161290317</v>
          </cell>
          <cell r="AD6">
            <v>-206.61290322580646</v>
          </cell>
        </row>
        <row r="7">
          <cell r="O7">
            <v>5</v>
          </cell>
          <cell r="Q7">
            <v>713</v>
          </cell>
          <cell r="R7">
            <v>12477.617539999999</v>
          </cell>
          <cell r="S7">
            <v>2531</v>
          </cell>
          <cell r="T7">
            <v>76</v>
          </cell>
          <cell r="V7">
            <v>1040</v>
          </cell>
          <cell r="Y7" t="str">
            <v>Median</v>
          </cell>
          <cell r="Z7">
            <v>-7846</v>
          </cell>
          <cell r="AA7">
            <v>7580.26404</v>
          </cell>
          <cell r="AB7">
            <v>-125</v>
          </cell>
          <cell r="AC7">
            <v>-355</v>
          </cell>
          <cell r="AD7">
            <v>-48</v>
          </cell>
        </row>
        <row r="8">
          <cell r="O8">
            <v>6</v>
          </cell>
          <cell r="Q8">
            <v>-1442</v>
          </cell>
          <cell r="R8">
            <v>11907.500330000001</v>
          </cell>
          <cell r="S8">
            <v>2199</v>
          </cell>
          <cell r="T8">
            <v>73</v>
          </cell>
          <cell r="V8">
            <v>880</v>
          </cell>
          <cell r="Y8" t="str">
            <v>Max</v>
          </cell>
          <cell r="Z8">
            <v>15628</v>
          </cell>
          <cell r="AA8">
            <v>26567.757699999998</v>
          </cell>
          <cell r="AB8">
            <v>7165</v>
          </cell>
          <cell r="AC8">
            <v>434</v>
          </cell>
          <cell r="AD8">
            <v>3693</v>
          </cell>
        </row>
        <row r="9">
          <cell r="O9">
            <v>7</v>
          </cell>
          <cell r="Q9">
            <v>-2461</v>
          </cell>
          <cell r="R9">
            <v>11545.734640000001</v>
          </cell>
          <cell r="S9">
            <v>1602</v>
          </cell>
          <cell r="T9">
            <v>62</v>
          </cell>
          <cell r="V9">
            <v>834</v>
          </cell>
          <cell r="Y9">
            <v>0.95</v>
          </cell>
          <cell r="Z9">
            <v>4518</v>
          </cell>
          <cell r="AA9">
            <v>14989.11061</v>
          </cell>
          <cell r="AB9">
            <v>3676</v>
          </cell>
          <cell r="AC9">
            <v>145.5</v>
          </cell>
          <cell r="AD9">
            <v>1823.5</v>
          </cell>
        </row>
        <row r="10">
          <cell r="O10">
            <v>8</v>
          </cell>
          <cell r="Q10">
            <v>-3073</v>
          </cell>
          <cell r="R10">
            <v>11104.45111</v>
          </cell>
          <cell r="S10">
            <v>1262</v>
          </cell>
          <cell r="T10">
            <v>53</v>
          </cell>
          <cell r="V10">
            <v>702</v>
          </cell>
          <cell r="Y10">
            <v>0.75</v>
          </cell>
          <cell r="Z10">
            <v>-3271</v>
          </cell>
          <cell r="AA10">
            <v>10815.615949999999</v>
          </cell>
          <cell r="AB10">
            <v>1084</v>
          </cell>
          <cell r="AC10">
            <v>38</v>
          </cell>
          <cell r="AD10">
            <v>684</v>
          </cell>
        </row>
        <row r="11">
          <cell r="O11">
            <v>9</v>
          </cell>
          <cell r="Q11">
            <v>-3469</v>
          </cell>
          <cell r="R11">
            <v>10526.780790000001</v>
          </cell>
          <cell r="S11">
            <v>906</v>
          </cell>
          <cell r="T11">
            <v>23</v>
          </cell>
          <cell r="V11">
            <v>666</v>
          </cell>
        </row>
        <row r="12">
          <cell r="O12">
            <v>10</v>
          </cell>
          <cell r="Q12">
            <v>-4345</v>
          </cell>
          <cell r="R12">
            <v>9874.5054899999996</v>
          </cell>
          <cell r="S12">
            <v>793</v>
          </cell>
          <cell r="T12">
            <v>10</v>
          </cell>
          <cell r="V12">
            <v>517</v>
          </cell>
        </row>
        <row r="13">
          <cell r="O13">
            <v>11</v>
          </cell>
          <cell r="Q13">
            <v>-4860</v>
          </cell>
          <cell r="R13">
            <v>8941.4257099999995</v>
          </cell>
          <cell r="S13">
            <v>704</v>
          </cell>
          <cell r="T13">
            <v>-9</v>
          </cell>
          <cell r="V13">
            <v>336</v>
          </cell>
        </row>
        <row r="14">
          <cell r="O14">
            <v>12</v>
          </cell>
          <cell r="Q14">
            <v>-5422</v>
          </cell>
          <cell r="R14">
            <v>8813.1754899999996</v>
          </cell>
          <cell r="S14">
            <v>660</v>
          </cell>
          <cell r="T14">
            <v>-70</v>
          </cell>
          <cell r="V14">
            <v>179</v>
          </cell>
        </row>
        <row r="15">
          <cell r="O15">
            <v>13</v>
          </cell>
          <cell r="Q15">
            <v>-6610</v>
          </cell>
          <cell r="R15">
            <v>8454.4865800000007</v>
          </cell>
          <cell r="S15">
            <v>452</v>
          </cell>
          <cell r="T15">
            <v>-141</v>
          </cell>
          <cell r="V15">
            <v>140</v>
          </cell>
        </row>
        <row r="16">
          <cell r="O16">
            <v>14</v>
          </cell>
          <cell r="Q16">
            <v>-6844</v>
          </cell>
          <cell r="R16">
            <v>8066.1630699999996</v>
          </cell>
          <cell r="S16">
            <v>259</v>
          </cell>
          <cell r="T16">
            <v>-198</v>
          </cell>
          <cell r="V16">
            <v>95</v>
          </cell>
        </row>
        <row r="17">
          <cell r="O17">
            <v>15</v>
          </cell>
          <cell r="Q17">
            <v>-7484</v>
          </cell>
          <cell r="R17">
            <v>7830.3599899999999</v>
          </cell>
          <cell r="S17">
            <v>88</v>
          </cell>
          <cell r="T17">
            <v>-249</v>
          </cell>
          <cell r="V17">
            <v>6</v>
          </cell>
        </row>
        <row r="18">
          <cell r="O18">
            <v>16</v>
          </cell>
          <cell r="Q18">
            <v>-7846</v>
          </cell>
          <cell r="R18">
            <v>7580.26404</v>
          </cell>
          <cell r="S18">
            <v>-125</v>
          </cell>
          <cell r="T18">
            <v>-355</v>
          </cell>
          <cell r="V18">
            <v>-48</v>
          </cell>
        </row>
        <row r="19">
          <cell r="O19">
            <v>17</v>
          </cell>
          <cell r="Q19">
            <v>-7946</v>
          </cell>
          <cell r="R19">
            <v>7355.4511700000003</v>
          </cell>
          <cell r="S19">
            <v>-265</v>
          </cell>
          <cell r="T19">
            <v>-412</v>
          </cell>
          <cell r="V19">
            <v>-227</v>
          </cell>
        </row>
        <row r="20">
          <cell r="O20">
            <v>18</v>
          </cell>
          <cell r="Q20">
            <v>-8304</v>
          </cell>
          <cell r="R20">
            <v>7258.9423699999998</v>
          </cell>
          <cell r="S20">
            <v>-512</v>
          </cell>
          <cell r="T20">
            <v>-443</v>
          </cell>
          <cell r="V20">
            <v>-371</v>
          </cell>
        </row>
        <row r="21">
          <cell r="O21">
            <v>19</v>
          </cell>
          <cell r="Q21">
            <v>-9132</v>
          </cell>
          <cell r="R21">
            <v>6894.6832800000002</v>
          </cell>
          <cell r="S21">
            <v>-789</v>
          </cell>
          <cell r="T21">
            <v>-556</v>
          </cell>
          <cell r="V21">
            <v>-415</v>
          </cell>
        </row>
        <row r="22">
          <cell r="O22">
            <v>20</v>
          </cell>
          <cell r="Q22">
            <v>-9635</v>
          </cell>
          <cell r="R22">
            <v>6360.4504200000001</v>
          </cell>
          <cell r="S22">
            <v>-901</v>
          </cell>
          <cell r="T22">
            <v>-729</v>
          </cell>
          <cell r="V22">
            <v>-457</v>
          </cell>
        </row>
        <row r="23">
          <cell r="O23">
            <v>21</v>
          </cell>
          <cell r="Q23">
            <v>-10133</v>
          </cell>
          <cell r="R23">
            <v>5788.9050900000002</v>
          </cell>
          <cell r="S23">
            <v>-1338</v>
          </cell>
          <cell r="T23">
            <v>-935</v>
          </cell>
          <cell r="V23">
            <v>-632</v>
          </cell>
        </row>
        <row r="24">
          <cell r="O24">
            <v>22</v>
          </cell>
          <cell r="Q24">
            <v>-11323</v>
          </cell>
          <cell r="R24">
            <v>5217.9359000000004</v>
          </cell>
          <cell r="S24">
            <v>-1443</v>
          </cell>
          <cell r="T24">
            <v>-1063</v>
          </cell>
          <cell r="V24">
            <v>-837</v>
          </cell>
        </row>
        <row r="25">
          <cell r="O25">
            <v>23</v>
          </cell>
          <cell r="Q25">
            <v>-12105</v>
          </cell>
          <cell r="R25">
            <v>4169.4786700000004</v>
          </cell>
          <cell r="S25">
            <v>-1623</v>
          </cell>
          <cell r="T25">
            <v>-1213</v>
          </cell>
          <cell r="V25">
            <v>-923</v>
          </cell>
        </row>
        <row r="26">
          <cell r="O26">
            <v>24</v>
          </cell>
          <cell r="Q26">
            <v>-12537</v>
          </cell>
          <cell r="R26">
            <v>3669.1239999999998</v>
          </cell>
          <cell r="S26">
            <v>-1841</v>
          </cell>
          <cell r="T26">
            <v>-1433</v>
          </cell>
          <cell r="V26">
            <v>-1001</v>
          </cell>
        </row>
        <row r="27">
          <cell r="O27">
            <v>25</v>
          </cell>
          <cell r="Q27">
            <v>-13538</v>
          </cell>
          <cell r="R27">
            <v>3118.4320200000002</v>
          </cell>
          <cell r="S27">
            <v>-1955</v>
          </cell>
          <cell r="T27">
            <v>-1723</v>
          </cell>
          <cell r="V27">
            <v>-1155</v>
          </cell>
        </row>
        <row r="28">
          <cell r="O28">
            <v>26</v>
          </cell>
          <cell r="Q28">
            <v>-14445</v>
          </cell>
          <cell r="R28">
            <v>2889.72703</v>
          </cell>
          <cell r="S28">
            <v>-2182</v>
          </cell>
          <cell r="T28">
            <v>-1950</v>
          </cell>
          <cell r="V28">
            <v>-1456</v>
          </cell>
        </row>
        <row r="29">
          <cell r="O29">
            <v>27</v>
          </cell>
          <cell r="Q29">
            <v>-15043</v>
          </cell>
          <cell r="R29">
            <v>2213.3112700000001</v>
          </cell>
          <cell r="S29">
            <v>-2339</v>
          </cell>
          <cell r="T29">
            <v>-2052</v>
          </cell>
          <cell r="V29">
            <v>-1650</v>
          </cell>
        </row>
        <row r="30">
          <cell r="O30">
            <v>28</v>
          </cell>
          <cell r="Q30">
            <v>-15981</v>
          </cell>
          <cell r="R30">
            <v>2015.93893</v>
          </cell>
          <cell r="S30">
            <v>-3078</v>
          </cell>
          <cell r="T30">
            <v>-2509</v>
          </cell>
          <cell r="V30">
            <v>-1848</v>
          </cell>
        </row>
        <row r="31">
          <cell r="O31">
            <v>29</v>
          </cell>
          <cell r="Q31">
            <v>-17519</v>
          </cell>
          <cell r="R31">
            <v>1504.7618299999999</v>
          </cell>
          <cell r="S31">
            <v>-3265</v>
          </cell>
          <cell r="T31">
            <v>-2781</v>
          </cell>
          <cell r="V31">
            <v>-2176</v>
          </cell>
        </row>
        <row r="32">
          <cell r="O32">
            <v>30</v>
          </cell>
          <cell r="Q32">
            <v>-19675</v>
          </cell>
          <cell r="R32">
            <v>724.31056999999998</v>
          </cell>
          <cell r="S32">
            <v>-3613</v>
          </cell>
          <cell r="T32">
            <v>-3123</v>
          </cell>
          <cell r="V32">
            <v>-2693</v>
          </cell>
        </row>
        <row r="33">
          <cell r="O33">
            <v>31</v>
          </cell>
          <cell r="Q33">
            <v>-45683</v>
          </cell>
          <cell r="R33">
            <v>-17502.477739999998</v>
          </cell>
          <cell r="S33">
            <v>-7993</v>
          </cell>
          <cell r="T33">
            <v>-6687</v>
          </cell>
          <cell r="V33">
            <v>-4634</v>
          </cell>
        </row>
      </sheetData>
      <sheetData sheetId="4">
        <row r="4">
          <cell r="K4" t="str">
            <v>Sydney MSP</v>
          </cell>
          <cell r="L4" t="str">
            <v>Sydney EGP</v>
          </cell>
          <cell r="M4" t="str">
            <v>Adelaide MAP</v>
          </cell>
          <cell r="N4" t="str">
            <v>Adelaide SEAGas</v>
          </cell>
          <cell r="O4" t="str">
            <v>Brisbane RBP</v>
          </cell>
        </row>
        <row r="5">
          <cell r="K5">
            <v>15628</v>
          </cell>
          <cell r="L5">
            <v>26567.757699999998</v>
          </cell>
          <cell r="M5">
            <v>7165</v>
          </cell>
          <cell r="N5">
            <v>434</v>
          </cell>
          <cell r="O5">
            <v>3693</v>
          </cell>
        </row>
        <row r="6">
          <cell r="K6">
            <v>6864</v>
          </cell>
          <cell r="L6">
            <v>15796.49062</v>
          </cell>
          <cell r="M6">
            <v>3887</v>
          </cell>
          <cell r="N6">
            <v>155</v>
          </cell>
          <cell r="O6">
            <v>2058</v>
          </cell>
        </row>
        <row r="7">
          <cell r="K7">
            <v>2172</v>
          </cell>
          <cell r="L7">
            <v>14181.730600000001</v>
          </cell>
          <cell r="M7">
            <v>3465</v>
          </cell>
          <cell r="N7">
            <v>136</v>
          </cell>
          <cell r="O7">
            <v>1589</v>
          </cell>
        </row>
        <row r="8">
          <cell r="K8">
            <v>1187</v>
          </cell>
          <cell r="L8">
            <v>12995.840969999999</v>
          </cell>
          <cell r="M8">
            <v>2932</v>
          </cell>
          <cell r="N8">
            <v>87</v>
          </cell>
          <cell r="O8">
            <v>1383</v>
          </cell>
        </row>
        <row r="9">
          <cell r="K9">
            <v>713</v>
          </cell>
          <cell r="L9">
            <v>12477.617539999999</v>
          </cell>
          <cell r="M9">
            <v>2531</v>
          </cell>
          <cell r="N9">
            <v>76</v>
          </cell>
          <cell r="O9">
            <v>1040</v>
          </cell>
        </row>
        <row r="10">
          <cell r="K10">
            <v>-1442</v>
          </cell>
          <cell r="L10">
            <v>11907.500330000001</v>
          </cell>
          <cell r="M10">
            <v>2199</v>
          </cell>
          <cell r="N10">
            <v>73</v>
          </cell>
          <cell r="O10">
            <v>880</v>
          </cell>
        </row>
        <row r="11">
          <cell r="K11">
            <v>-2461</v>
          </cell>
          <cell r="L11">
            <v>11545.734640000001</v>
          </cell>
          <cell r="M11">
            <v>1602</v>
          </cell>
          <cell r="N11">
            <v>62</v>
          </cell>
          <cell r="O11">
            <v>834</v>
          </cell>
        </row>
        <row r="12">
          <cell r="K12">
            <v>-3073</v>
          </cell>
          <cell r="L12">
            <v>11104.45111</v>
          </cell>
          <cell r="M12">
            <v>1262</v>
          </cell>
          <cell r="N12">
            <v>53</v>
          </cell>
          <cell r="O12">
            <v>702</v>
          </cell>
        </row>
        <row r="13">
          <cell r="K13">
            <v>-3469</v>
          </cell>
          <cell r="L13">
            <v>10526.780790000001</v>
          </cell>
          <cell r="M13">
            <v>906</v>
          </cell>
          <cell r="N13">
            <v>23</v>
          </cell>
          <cell r="O13">
            <v>666</v>
          </cell>
        </row>
        <row r="14">
          <cell r="K14">
            <v>-4345</v>
          </cell>
          <cell r="L14">
            <v>9874.5054899999996</v>
          </cell>
          <cell r="M14">
            <v>793</v>
          </cell>
          <cell r="N14">
            <v>10</v>
          </cell>
          <cell r="O14">
            <v>517</v>
          </cell>
        </row>
        <row r="15">
          <cell r="K15">
            <v>-4860</v>
          </cell>
          <cell r="L15">
            <v>8941.4257099999995</v>
          </cell>
          <cell r="M15">
            <v>704</v>
          </cell>
          <cell r="N15">
            <v>-9</v>
          </cell>
          <cell r="O15">
            <v>336</v>
          </cell>
        </row>
        <row r="16">
          <cell r="K16">
            <v>-5422</v>
          </cell>
          <cell r="L16">
            <v>8813.1754899999996</v>
          </cell>
          <cell r="M16">
            <v>660</v>
          </cell>
          <cell r="N16">
            <v>-70</v>
          </cell>
          <cell r="O16">
            <v>179</v>
          </cell>
        </row>
        <row r="17">
          <cell r="K17">
            <v>-6610</v>
          </cell>
          <cell r="L17">
            <v>8454.4865800000007</v>
          </cell>
          <cell r="M17">
            <v>452</v>
          </cell>
          <cell r="N17">
            <v>-141</v>
          </cell>
          <cell r="O17">
            <v>140</v>
          </cell>
        </row>
        <row r="18">
          <cell r="K18">
            <v>-6844</v>
          </cell>
          <cell r="L18">
            <v>8066.1630699999996</v>
          </cell>
          <cell r="M18">
            <v>259</v>
          </cell>
          <cell r="N18">
            <v>-198</v>
          </cell>
          <cell r="O18">
            <v>95</v>
          </cell>
        </row>
        <row r="19">
          <cell r="K19">
            <v>-7484</v>
          </cell>
          <cell r="L19">
            <v>7830.3599899999999</v>
          </cell>
          <cell r="M19">
            <v>88</v>
          </cell>
          <cell r="N19">
            <v>-249</v>
          </cell>
          <cell r="O19">
            <v>6</v>
          </cell>
        </row>
        <row r="20">
          <cell r="K20">
            <v>-7846</v>
          </cell>
          <cell r="L20">
            <v>7580.26404</v>
          </cell>
          <cell r="M20">
            <v>-125</v>
          </cell>
          <cell r="N20">
            <v>-355</v>
          </cell>
          <cell r="O20">
            <v>-48</v>
          </cell>
        </row>
        <row r="21">
          <cell r="K21">
            <v>-7946</v>
          </cell>
          <cell r="L21">
            <v>7355.4511700000003</v>
          </cell>
          <cell r="M21">
            <v>-265</v>
          </cell>
          <cell r="N21">
            <v>-412</v>
          </cell>
          <cell r="O21">
            <v>-227</v>
          </cell>
        </row>
        <row r="22">
          <cell r="K22">
            <v>-8304</v>
          </cell>
          <cell r="L22">
            <v>7258.9423699999998</v>
          </cell>
          <cell r="M22">
            <v>-512</v>
          </cell>
          <cell r="N22">
            <v>-443</v>
          </cell>
          <cell r="O22">
            <v>-371</v>
          </cell>
        </row>
        <row r="23">
          <cell r="K23">
            <v>-9132</v>
          </cell>
          <cell r="L23">
            <v>6894.6832800000002</v>
          </cell>
          <cell r="M23">
            <v>-789</v>
          </cell>
          <cell r="N23">
            <v>-556</v>
          </cell>
          <cell r="O23">
            <v>-415</v>
          </cell>
        </row>
        <row r="24">
          <cell r="K24">
            <v>-9635</v>
          </cell>
          <cell r="L24">
            <v>6360.4504200000001</v>
          </cell>
          <cell r="M24">
            <v>-901</v>
          </cell>
          <cell r="N24">
            <v>-729</v>
          </cell>
          <cell r="O24">
            <v>-457</v>
          </cell>
        </row>
        <row r="25">
          <cell r="K25">
            <v>-10133</v>
          </cell>
          <cell r="L25">
            <v>5788.9050900000002</v>
          </cell>
          <cell r="M25">
            <v>-1338</v>
          </cell>
          <cell r="N25">
            <v>-935</v>
          </cell>
          <cell r="O25">
            <v>-632</v>
          </cell>
        </row>
        <row r="26">
          <cell r="K26">
            <v>-11323</v>
          </cell>
          <cell r="L26">
            <v>5217.9359000000004</v>
          </cell>
          <cell r="M26">
            <v>-1443</v>
          </cell>
          <cell r="N26">
            <v>-1063</v>
          </cell>
          <cell r="O26">
            <v>-837</v>
          </cell>
        </row>
        <row r="27">
          <cell r="K27">
            <v>-12105</v>
          </cell>
          <cell r="L27">
            <v>4169.4786700000004</v>
          </cell>
          <cell r="M27">
            <v>-1623</v>
          </cell>
          <cell r="N27">
            <v>-1213</v>
          </cell>
          <cell r="O27">
            <v>-923</v>
          </cell>
        </row>
        <row r="28">
          <cell r="K28">
            <v>-12537</v>
          </cell>
          <cell r="L28">
            <v>3669.1239999999998</v>
          </cell>
          <cell r="M28">
            <v>-1841</v>
          </cell>
          <cell r="N28">
            <v>-1433</v>
          </cell>
          <cell r="O28">
            <v>-1001</v>
          </cell>
        </row>
        <row r="29">
          <cell r="K29">
            <v>-13538</v>
          </cell>
          <cell r="L29">
            <v>3118.4320200000002</v>
          </cell>
          <cell r="M29">
            <v>-1955</v>
          </cell>
          <cell r="N29">
            <v>-1723</v>
          </cell>
          <cell r="O29">
            <v>-1155</v>
          </cell>
        </row>
        <row r="30">
          <cell r="K30">
            <v>-14445</v>
          </cell>
          <cell r="L30">
            <v>2889.72703</v>
          </cell>
          <cell r="M30">
            <v>-2182</v>
          </cell>
          <cell r="N30">
            <v>-1950</v>
          </cell>
          <cell r="O30">
            <v>-1456</v>
          </cell>
        </row>
        <row r="31">
          <cell r="K31">
            <v>-15043</v>
          </cell>
          <cell r="L31">
            <v>2213.3112700000001</v>
          </cell>
          <cell r="M31">
            <v>-2339</v>
          </cell>
          <cell r="N31">
            <v>-2052</v>
          </cell>
          <cell r="O31">
            <v>-1650</v>
          </cell>
        </row>
        <row r="32">
          <cell r="K32">
            <v>-15981</v>
          </cell>
          <cell r="L32">
            <v>2015.93893</v>
          </cell>
          <cell r="M32">
            <v>-3078</v>
          </cell>
          <cell r="N32">
            <v>-2509</v>
          </cell>
          <cell r="O32">
            <v>-1848</v>
          </cell>
        </row>
        <row r="33">
          <cell r="K33">
            <v>-17519</v>
          </cell>
          <cell r="L33">
            <v>1504.7618299999999</v>
          </cell>
          <cell r="M33">
            <v>-3265</v>
          </cell>
          <cell r="N33">
            <v>-2781</v>
          </cell>
          <cell r="O33">
            <v>-2176</v>
          </cell>
        </row>
        <row r="34">
          <cell r="K34">
            <v>-19675</v>
          </cell>
          <cell r="L34">
            <v>724.31056999999998</v>
          </cell>
          <cell r="M34">
            <v>-3613</v>
          </cell>
          <cell r="N34">
            <v>-3123</v>
          </cell>
          <cell r="O34">
            <v>-2693</v>
          </cell>
        </row>
        <row r="35">
          <cell r="K35">
            <v>-45683</v>
          </cell>
          <cell r="L35">
            <v>-17502.477739999998</v>
          </cell>
          <cell r="M35">
            <v>-7993</v>
          </cell>
          <cell r="N35">
            <v>-6687</v>
          </cell>
          <cell r="O35">
            <v>-4634</v>
          </cell>
        </row>
      </sheetData>
      <sheetData sheetId="5">
        <row r="2">
          <cell r="Z2" t="str">
            <v>Sydney MSP</v>
          </cell>
          <cell r="AA2" t="str">
            <v>Sydney EGP</v>
          </cell>
          <cell r="AB2" t="str">
            <v>Adelaide MAP</v>
          </cell>
          <cell r="AC2" t="str">
            <v>Adelaide SEAGas</v>
          </cell>
          <cell r="AD2" t="str">
            <v>Brisbane RBP</v>
          </cell>
        </row>
        <row r="3">
          <cell r="O3">
            <v>1</v>
          </cell>
          <cell r="Q3">
            <v>17791</v>
          </cell>
          <cell r="R3">
            <v>16061.739799999999</v>
          </cell>
          <cell r="S3">
            <v>12729</v>
          </cell>
          <cell r="T3">
            <v>524</v>
          </cell>
          <cell r="V3">
            <v>6003</v>
          </cell>
          <cell r="Y3">
            <v>0.25</v>
          </cell>
          <cell r="Z3">
            <v>-12930.5</v>
          </cell>
          <cell r="AA3">
            <v>3107.9322099999999</v>
          </cell>
          <cell r="AB3">
            <v>-677</v>
          </cell>
          <cell r="AC3">
            <v>-1103.25</v>
          </cell>
          <cell r="AD3">
            <v>-812.75</v>
          </cell>
        </row>
        <row r="4">
          <cell r="O4">
            <v>2</v>
          </cell>
          <cell r="Q4">
            <v>5827</v>
          </cell>
          <cell r="R4">
            <v>12039.92683</v>
          </cell>
          <cell r="S4">
            <v>7328</v>
          </cell>
          <cell r="T4">
            <v>275</v>
          </cell>
          <cell r="V4">
            <v>3452</v>
          </cell>
          <cell r="Y4">
            <v>0.05</v>
          </cell>
          <cell r="Z4">
            <v>-21326.85</v>
          </cell>
          <cell r="AA4">
            <v>290.63384050000025</v>
          </cell>
          <cell r="AB4">
            <v>-2330.9499999999998</v>
          </cell>
          <cell r="AC4">
            <v>-4144.7</v>
          </cell>
          <cell r="AD4">
            <v>-1775.3999999999999</v>
          </cell>
        </row>
        <row r="5">
          <cell r="O5">
            <v>3</v>
          </cell>
          <cell r="Q5">
            <v>1530</v>
          </cell>
          <cell r="R5">
            <v>11670.674220000001</v>
          </cell>
          <cell r="S5">
            <v>5677</v>
          </cell>
          <cell r="T5">
            <v>164</v>
          </cell>
          <cell r="V5">
            <v>2591</v>
          </cell>
          <cell r="Y5" t="str">
            <v>Min</v>
          </cell>
          <cell r="Z5">
            <v>-37915</v>
          </cell>
          <cell r="AA5">
            <v>-11424.180899999999</v>
          </cell>
          <cell r="AB5">
            <v>-6928</v>
          </cell>
          <cell r="AC5">
            <v>-7805</v>
          </cell>
          <cell r="AD5">
            <v>-13605</v>
          </cell>
        </row>
        <row r="6">
          <cell r="O6">
            <v>4</v>
          </cell>
          <cell r="Q6">
            <v>0</v>
          </cell>
          <cell r="R6">
            <v>11502.220880000001</v>
          </cell>
          <cell r="S6">
            <v>5092</v>
          </cell>
          <cell r="T6">
            <v>140</v>
          </cell>
          <cell r="V6">
            <v>2187</v>
          </cell>
          <cell r="Y6" t="str">
            <v>Mean</v>
          </cell>
          <cell r="Z6">
            <v>-8692.0666666666675</v>
          </cell>
          <cell r="AA6">
            <v>6267.5379213333354</v>
          </cell>
          <cell r="AB6">
            <v>1307.4000000000001</v>
          </cell>
          <cell r="AC6">
            <v>-888.4</v>
          </cell>
          <cell r="AD6">
            <v>-67.933333333333337</v>
          </cell>
        </row>
        <row r="7">
          <cell r="O7">
            <v>5</v>
          </cell>
          <cell r="Q7">
            <v>-1435</v>
          </cell>
          <cell r="R7">
            <v>10689.823</v>
          </cell>
          <cell r="S7">
            <v>4531</v>
          </cell>
          <cell r="T7">
            <v>111</v>
          </cell>
          <cell r="V7">
            <v>1814</v>
          </cell>
          <cell r="Y7" t="str">
            <v>Median</v>
          </cell>
          <cell r="Z7">
            <v>-8461.5</v>
          </cell>
          <cell r="AA7">
            <v>7102.6097200000004</v>
          </cell>
          <cell r="AB7">
            <v>754</v>
          </cell>
          <cell r="AC7">
            <v>-48.5</v>
          </cell>
          <cell r="AD7">
            <v>119</v>
          </cell>
        </row>
        <row r="8">
          <cell r="O8">
            <v>6</v>
          </cell>
          <cell r="Q8">
            <v>-2215</v>
          </cell>
          <cell r="R8">
            <v>10372.27245</v>
          </cell>
          <cell r="S8">
            <v>3568</v>
          </cell>
          <cell r="T8">
            <v>89</v>
          </cell>
          <cell r="V8">
            <v>1645</v>
          </cell>
          <cell r="Y8" t="str">
            <v>Max</v>
          </cell>
          <cell r="Z8">
            <v>17791</v>
          </cell>
          <cell r="AA8">
            <v>16061.739799999999</v>
          </cell>
          <cell r="AB8">
            <v>12729</v>
          </cell>
          <cell r="AC8">
            <v>524</v>
          </cell>
          <cell r="AD8">
            <v>6003</v>
          </cell>
        </row>
        <row r="9">
          <cell r="O9">
            <v>7</v>
          </cell>
          <cell r="Q9">
            <v>-2989</v>
          </cell>
          <cell r="R9">
            <v>10119.429190000001</v>
          </cell>
          <cell r="S9">
            <v>3233</v>
          </cell>
          <cell r="T9">
            <v>79</v>
          </cell>
          <cell r="V9">
            <v>1089</v>
          </cell>
          <cell r="Y9">
            <v>0.95</v>
          </cell>
          <cell r="Z9">
            <v>3893.3499999999876</v>
          </cell>
          <cell r="AA9">
            <v>11873.763155499999</v>
          </cell>
          <cell r="AB9">
            <v>6585.0499999999956</v>
          </cell>
          <cell r="AC9">
            <v>225.04999999999967</v>
          </cell>
          <cell r="AD9">
            <v>3064.5499999999975</v>
          </cell>
        </row>
        <row r="10">
          <cell r="O10">
            <v>8</v>
          </cell>
          <cell r="Q10">
            <v>-4252</v>
          </cell>
          <cell r="R10">
            <v>9848.6026999999995</v>
          </cell>
          <cell r="S10">
            <v>2787</v>
          </cell>
          <cell r="T10">
            <v>73</v>
          </cell>
          <cell r="V10">
            <v>815</v>
          </cell>
          <cell r="Y10">
            <v>0.75</v>
          </cell>
          <cell r="Z10">
            <v>-4340.25</v>
          </cell>
          <cell r="AA10">
            <v>9755.9805349999988</v>
          </cell>
          <cell r="AB10">
            <v>2691.75</v>
          </cell>
          <cell r="AC10">
            <v>72.5</v>
          </cell>
          <cell r="AD10">
            <v>797</v>
          </cell>
        </row>
        <row r="11">
          <cell r="O11">
            <v>9</v>
          </cell>
          <cell r="Q11">
            <v>-4605</v>
          </cell>
          <cell r="R11">
            <v>9478.1140400000004</v>
          </cell>
          <cell r="S11">
            <v>2406</v>
          </cell>
          <cell r="T11">
            <v>71</v>
          </cell>
          <cell r="V11">
            <v>743</v>
          </cell>
        </row>
        <row r="12">
          <cell r="O12">
            <v>10</v>
          </cell>
          <cell r="Q12">
            <v>-5260</v>
          </cell>
          <cell r="R12">
            <v>9170.4546900000005</v>
          </cell>
          <cell r="S12">
            <v>2115</v>
          </cell>
          <cell r="T12">
            <v>60</v>
          </cell>
          <cell r="V12">
            <v>644</v>
          </cell>
        </row>
        <row r="13">
          <cell r="O13">
            <v>11</v>
          </cell>
          <cell r="Q13">
            <v>-6274</v>
          </cell>
          <cell r="R13">
            <v>8998.8632199999993</v>
          </cell>
          <cell r="S13">
            <v>1864</v>
          </cell>
          <cell r="T13">
            <v>48</v>
          </cell>
          <cell r="V13">
            <v>584</v>
          </cell>
        </row>
        <row r="14">
          <cell r="O14">
            <v>12</v>
          </cell>
          <cell r="Q14">
            <v>-6964</v>
          </cell>
          <cell r="R14">
            <v>8643.7519599999996</v>
          </cell>
          <cell r="S14">
            <v>1466</v>
          </cell>
          <cell r="T14">
            <v>27</v>
          </cell>
          <cell r="V14">
            <v>442</v>
          </cell>
        </row>
        <row r="15">
          <cell r="O15">
            <v>13</v>
          </cell>
          <cell r="Q15">
            <v>-7373</v>
          </cell>
          <cell r="R15">
            <v>8092.4349199999997</v>
          </cell>
          <cell r="S15">
            <v>1291</v>
          </cell>
          <cell r="T15">
            <v>12</v>
          </cell>
          <cell r="V15">
            <v>396</v>
          </cell>
        </row>
        <row r="16">
          <cell r="O16">
            <v>14</v>
          </cell>
          <cell r="Q16">
            <v>-7840</v>
          </cell>
          <cell r="R16">
            <v>7903.0145499999999</v>
          </cell>
          <cell r="S16">
            <v>1127</v>
          </cell>
          <cell r="T16">
            <v>6</v>
          </cell>
          <cell r="V16">
            <v>314</v>
          </cell>
        </row>
        <row r="17">
          <cell r="O17">
            <v>15</v>
          </cell>
          <cell r="Q17">
            <v>-8080</v>
          </cell>
          <cell r="R17">
            <v>7547.4372000000003</v>
          </cell>
          <cell r="S17">
            <v>911</v>
          </cell>
          <cell r="T17">
            <v>-5</v>
          </cell>
          <cell r="V17">
            <v>156</v>
          </cell>
        </row>
        <row r="18">
          <cell r="O18">
            <v>16</v>
          </cell>
          <cell r="Q18">
            <v>-8843</v>
          </cell>
          <cell r="R18">
            <v>6657.7822399999995</v>
          </cell>
          <cell r="S18">
            <v>597</v>
          </cell>
          <cell r="T18">
            <v>-92</v>
          </cell>
          <cell r="V18">
            <v>82</v>
          </cell>
        </row>
        <row r="19">
          <cell r="O19">
            <v>17</v>
          </cell>
          <cell r="Q19">
            <v>-9834</v>
          </cell>
          <cell r="R19">
            <v>6229.4569000000001</v>
          </cell>
          <cell r="S19">
            <v>428</v>
          </cell>
          <cell r="T19">
            <v>-201</v>
          </cell>
          <cell r="V19">
            <v>-2</v>
          </cell>
        </row>
        <row r="20">
          <cell r="O20">
            <v>18</v>
          </cell>
          <cell r="Q20">
            <v>-10129</v>
          </cell>
          <cell r="R20">
            <v>5930.3076700000001</v>
          </cell>
          <cell r="S20">
            <v>238</v>
          </cell>
          <cell r="T20">
            <v>-292</v>
          </cell>
          <cell r="V20">
            <v>-256</v>
          </cell>
        </row>
        <row r="21">
          <cell r="O21">
            <v>19</v>
          </cell>
          <cell r="Q21">
            <v>-10643</v>
          </cell>
          <cell r="R21">
            <v>4366.9621999999999</v>
          </cell>
          <cell r="S21">
            <v>123</v>
          </cell>
          <cell r="T21">
            <v>-396</v>
          </cell>
          <cell r="V21">
            <v>-363</v>
          </cell>
        </row>
        <row r="22">
          <cell r="O22">
            <v>20</v>
          </cell>
          <cell r="Q22">
            <v>-11014</v>
          </cell>
          <cell r="R22">
            <v>3689.1867200000002</v>
          </cell>
          <cell r="S22">
            <v>-99</v>
          </cell>
          <cell r="T22">
            <v>-529</v>
          </cell>
          <cell r="V22">
            <v>-428</v>
          </cell>
        </row>
        <row r="23">
          <cell r="O23">
            <v>21</v>
          </cell>
          <cell r="Q23">
            <v>-11585</v>
          </cell>
          <cell r="R23">
            <v>3545.0350699999999</v>
          </cell>
          <cell r="S23">
            <v>-245</v>
          </cell>
          <cell r="T23">
            <v>-794</v>
          </cell>
          <cell r="V23">
            <v>-581</v>
          </cell>
        </row>
        <row r="24">
          <cell r="O24">
            <v>22</v>
          </cell>
          <cell r="Q24">
            <v>-12296</v>
          </cell>
          <cell r="R24">
            <v>3234.1921299999999</v>
          </cell>
          <cell r="S24">
            <v>-575</v>
          </cell>
          <cell r="T24">
            <v>-981</v>
          </cell>
          <cell r="V24">
            <v>-743</v>
          </cell>
        </row>
        <row r="25">
          <cell r="O25">
            <v>23</v>
          </cell>
          <cell r="Q25">
            <v>-13142</v>
          </cell>
          <cell r="R25">
            <v>3065.84557</v>
          </cell>
          <cell r="S25">
            <v>-711</v>
          </cell>
          <cell r="T25">
            <v>-1144</v>
          </cell>
          <cell r="V25">
            <v>-836</v>
          </cell>
        </row>
        <row r="26">
          <cell r="O26">
            <v>24</v>
          </cell>
          <cell r="Q26">
            <v>-13797</v>
          </cell>
          <cell r="R26">
            <v>2830.3305599999999</v>
          </cell>
          <cell r="S26">
            <v>-950</v>
          </cell>
          <cell r="T26">
            <v>-1416</v>
          </cell>
          <cell r="V26">
            <v>-961</v>
          </cell>
        </row>
        <row r="27">
          <cell r="O27">
            <v>25</v>
          </cell>
          <cell r="Q27">
            <v>-14654</v>
          </cell>
          <cell r="R27">
            <v>2711.4884200000001</v>
          </cell>
          <cell r="S27">
            <v>-1093</v>
          </cell>
          <cell r="T27">
            <v>-1820</v>
          </cell>
          <cell r="V27">
            <v>-1050</v>
          </cell>
        </row>
        <row r="28">
          <cell r="O28">
            <v>26</v>
          </cell>
          <cell r="Q28">
            <v>-15322</v>
          </cell>
          <cell r="R28">
            <v>2336.8847000000001</v>
          </cell>
          <cell r="S28">
            <v>-1383</v>
          </cell>
          <cell r="T28">
            <v>-2110</v>
          </cell>
          <cell r="V28">
            <v>-1254</v>
          </cell>
        </row>
        <row r="29">
          <cell r="O29">
            <v>27</v>
          </cell>
          <cell r="Q29">
            <v>-17064</v>
          </cell>
          <cell r="R29">
            <v>1976.7916399999999</v>
          </cell>
          <cell r="S29">
            <v>-1682</v>
          </cell>
          <cell r="T29">
            <v>-2584</v>
          </cell>
          <cell r="V29">
            <v>-1406</v>
          </cell>
        </row>
        <row r="30">
          <cell r="O30">
            <v>28</v>
          </cell>
          <cell r="Q30">
            <v>-19849</v>
          </cell>
          <cell r="R30">
            <v>1148.78448</v>
          </cell>
          <cell r="S30">
            <v>-2117</v>
          </cell>
          <cell r="T30">
            <v>-3444</v>
          </cell>
          <cell r="V30">
            <v>-1551</v>
          </cell>
        </row>
        <row r="31">
          <cell r="O31">
            <v>29</v>
          </cell>
          <cell r="Q31">
            <v>-22536</v>
          </cell>
          <cell r="R31">
            <v>-411.48941000000002</v>
          </cell>
          <cell r="S31">
            <v>-2506</v>
          </cell>
          <cell r="T31">
            <v>-4718</v>
          </cell>
          <cell r="V31">
            <v>-1959</v>
          </cell>
        </row>
        <row r="32">
          <cell r="O32">
            <v>30</v>
          </cell>
          <cell r="Q32">
            <v>-37915</v>
          </cell>
          <cell r="R32">
            <v>-11424.180899999999</v>
          </cell>
          <cell r="S32">
            <v>-6928</v>
          </cell>
          <cell r="T32">
            <v>-7805</v>
          </cell>
          <cell r="V32">
            <v>-13605</v>
          </cell>
        </row>
        <row r="33">
          <cell r="Q33" t="str">
            <v/>
          </cell>
          <cell r="R33" t="str">
            <v/>
          </cell>
          <cell r="S33" t="str">
            <v/>
          </cell>
          <cell r="T33" t="str">
            <v/>
          </cell>
          <cell r="V33" t="str">
            <v/>
          </cell>
        </row>
      </sheetData>
      <sheetData sheetId="6">
        <row r="4">
          <cell r="K4" t="str">
            <v>Sydney MSP</v>
          </cell>
          <cell r="L4" t="str">
            <v>Sydney EGP</v>
          </cell>
          <cell r="M4" t="str">
            <v>Adelaide MAP</v>
          </cell>
          <cell r="N4" t="str">
            <v>Adelaide SEAGas</v>
          </cell>
          <cell r="O4" t="str">
            <v>Brisbane RBP</v>
          </cell>
        </row>
        <row r="5">
          <cell r="K5">
            <v>17791</v>
          </cell>
          <cell r="L5">
            <v>16061.739799999999</v>
          </cell>
          <cell r="M5">
            <v>12729</v>
          </cell>
          <cell r="N5">
            <v>524</v>
          </cell>
          <cell r="O5">
            <v>6003</v>
          </cell>
        </row>
        <row r="6">
          <cell r="K6">
            <v>5827</v>
          </cell>
          <cell r="L6">
            <v>12039.92683</v>
          </cell>
          <cell r="M6">
            <v>7328</v>
          </cell>
          <cell r="N6">
            <v>275</v>
          </cell>
          <cell r="O6">
            <v>3452</v>
          </cell>
        </row>
        <row r="7">
          <cell r="K7">
            <v>1530</v>
          </cell>
          <cell r="L7">
            <v>11670.674220000001</v>
          </cell>
          <cell r="M7">
            <v>5677</v>
          </cell>
          <cell r="N7">
            <v>164</v>
          </cell>
          <cell r="O7">
            <v>2591</v>
          </cell>
        </row>
        <row r="8">
          <cell r="K8">
            <v>0</v>
          </cell>
          <cell r="L8">
            <v>11502.220880000001</v>
          </cell>
          <cell r="M8">
            <v>5092</v>
          </cell>
          <cell r="N8">
            <v>140</v>
          </cell>
          <cell r="O8">
            <v>2187</v>
          </cell>
        </row>
        <row r="9">
          <cell r="K9">
            <v>-1435</v>
          </cell>
          <cell r="L9">
            <v>10689.823</v>
          </cell>
          <cell r="M9">
            <v>4531</v>
          </cell>
          <cell r="N9">
            <v>111</v>
          </cell>
          <cell r="O9">
            <v>1814</v>
          </cell>
        </row>
        <row r="10">
          <cell r="K10">
            <v>-2215</v>
          </cell>
          <cell r="L10">
            <v>10372.27245</v>
          </cell>
          <cell r="M10">
            <v>3568</v>
          </cell>
          <cell r="N10">
            <v>89</v>
          </cell>
          <cell r="O10">
            <v>1645</v>
          </cell>
        </row>
        <row r="11">
          <cell r="K11">
            <v>-2989</v>
          </cell>
          <cell r="L11">
            <v>10119.429190000001</v>
          </cell>
          <cell r="M11">
            <v>3233</v>
          </cell>
          <cell r="N11">
            <v>79</v>
          </cell>
          <cell r="O11">
            <v>1089</v>
          </cell>
        </row>
        <row r="12">
          <cell r="K12">
            <v>-4252</v>
          </cell>
          <cell r="L12">
            <v>9848.6026999999995</v>
          </cell>
          <cell r="M12">
            <v>2787</v>
          </cell>
          <cell r="N12">
            <v>73</v>
          </cell>
          <cell r="O12">
            <v>815</v>
          </cell>
        </row>
        <row r="13">
          <cell r="K13">
            <v>-4605</v>
          </cell>
          <cell r="L13">
            <v>9478.1140400000004</v>
          </cell>
          <cell r="M13">
            <v>2406</v>
          </cell>
          <cell r="N13">
            <v>71</v>
          </cell>
          <cell r="O13">
            <v>743</v>
          </cell>
        </row>
        <row r="14">
          <cell r="K14">
            <v>-5260</v>
          </cell>
          <cell r="L14">
            <v>9170.4546900000005</v>
          </cell>
          <cell r="M14">
            <v>2115</v>
          </cell>
          <cell r="N14">
            <v>60</v>
          </cell>
          <cell r="O14">
            <v>644</v>
          </cell>
        </row>
        <row r="15">
          <cell r="K15">
            <v>-6274</v>
          </cell>
          <cell r="L15">
            <v>8998.8632199999993</v>
          </cell>
          <cell r="M15">
            <v>1864</v>
          </cell>
          <cell r="N15">
            <v>48</v>
          </cell>
          <cell r="O15">
            <v>584</v>
          </cell>
        </row>
        <row r="16">
          <cell r="K16">
            <v>-6964</v>
          </cell>
          <cell r="L16">
            <v>8643.7519599999996</v>
          </cell>
          <cell r="M16">
            <v>1466</v>
          </cell>
          <cell r="N16">
            <v>27</v>
          </cell>
          <cell r="O16">
            <v>442</v>
          </cell>
        </row>
        <row r="17">
          <cell r="K17">
            <v>-7373</v>
          </cell>
          <cell r="L17">
            <v>8092.4349199999997</v>
          </cell>
          <cell r="M17">
            <v>1291</v>
          </cell>
          <cell r="N17">
            <v>12</v>
          </cell>
          <cell r="O17">
            <v>396</v>
          </cell>
        </row>
        <row r="18">
          <cell r="K18">
            <v>-7840</v>
          </cell>
          <cell r="L18">
            <v>7903.0145499999999</v>
          </cell>
          <cell r="M18">
            <v>1127</v>
          </cell>
          <cell r="N18">
            <v>6</v>
          </cell>
          <cell r="O18">
            <v>314</v>
          </cell>
        </row>
        <row r="19">
          <cell r="K19">
            <v>-8080</v>
          </cell>
          <cell r="L19">
            <v>7547.4372000000003</v>
          </cell>
          <cell r="M19">
            <v>911</v>
          </cell>
          <cell r="N19">
            <v>-5</v>
          </cell>
          <cell r="O19">
            <v>156</v>
          </cell>
        </row>
        <row r="20">
          <cell r="K20">
            <v>-8843</v>
          </cell>
          <cell r="L20">
            <v>6657.7822399999995</v>
          </cell>
          <cell r="M20">
            <v>597</v>
          </cell>
          <cell r="N20">
            <v>-92</v>
          </cell>
          <cell r="O20">
            <v>82</v>
          </cell>
        </row>
        <row r="21">
          <cell r="K21">
            <v>-9834</v>
          </cell>
          <cell r="L21">
            <v>6229.4569000000001</v>
          </cell>
          <cell r="M21">
            <v>428</v>
          </cell>
          <cell r="N21">
            <v>-201</v>
          </cell>
          <cell r="O21">
            <v>-2</v>
          </cell>
        </row>
        <row r="22">
          <cell r="K22">
            <v>-10129</v>
          </cell>
          <cell r="L22">
            <v>5930.3076700000001</v>
          </cell>
          <cell r="M22">
            <v>238</v>
          </cell>
          <cell r="N22">
            <v>-292</v>
          </cell>
          <cell r="O22">
            <v>-256</v>
          </cell>
        </row>
        <row r="23">
          <cell r="K23">
            <v>-10643</v>
          </cell>
          <cell r="L23">
            <v>4366.9621999999999</v>
          </cell>
          <cell r="M23">
            <v>123</v>
          </cell>
          <cell r="N23">
            <v>-396</v>
          </cell>
          <cell r="O23">
            <v>-363</v>
          </cell>
        </row>
        <row r="24">
          <cell r="K24">
            <v>-11014</v>
          </cell>
          <cell r="L24">
            <v>3689.1867200000002</v>
          </cell>
          <cell r="M24">
            <v>-99</v>
          </cell>
          <cell r="N24">
            <v>-529</v>
          </cell>
          <cell r="O24">
            <v>-428</v>
          </cell>
        </row>
        <row r="25">
          <cell r="K25">
            <v>-11585</v>
          </cell>
          <cell r="L25">
            <v>3545.0350699999999</v>
          </cell>
          <cell r="M25">
            <v>-245</v>
          </cell>
          <cell r="N25">
            <v>-794</v>
          </cell>
          <cell r="O25">
            <v>-581</v>
          </cell>
        </row>
        <row r="26">
          <cell r="K26">
            <v>-12296</v>
          </cell>
          <cell r="L26">
            <v>3234.1921299999999</v>
          </cell>
          <cell r="M26">
            <v>-575</v>
          </cell>
          <cell r="N26">
            <v>-981</v>
          </cell>
          <cell r="O26">
            <v>-743</v>
          </cell>
        </row>
        <row r="27">
          <cell r="K27">
            <v>-13142</v>
          </cell>
          <cell r="L27">
            <v>3065.84557</v>
          </cell>
          <cell r="M27">
            <v>-711</v>
          </cell>
          <cell r="N27">
            <v>-1144</v>
          </cell>
          <cell r="O27">
            <v>-836</v>
          </cell>
        </row>
        <row r="28">
          <cell r="K28">
            <v>-13797</v>
          </cell>
          <cell r="L28">
            <v>2830.3305599999999</v>
          </cell>
          <cell r="M28">
            <v>-950</v>
          </cell>
          <cell r="N28">
            <v>-1416</v>
          </cell>
          <cell r="O28">
            <v>-961</v>
          </cell>
        </row>
        <row r="29">
          <cell r="K29">
            <v>-14654</v>
          </cell>
          <cell r="L29">
            <v>2711.4884200000001</v>
          </cell>
          <cell r="M29">
            <v>-1093</v>
          </cell>
          <cell r="N29">
            <v>-1820</v>
          </cell>
          <cell r="O29">
            <v>-1050</v>
          </cell>
        </row>
        <row r="30">
          <cell r="K30">
            <v>-15322</v>
          </cell>
          <cell r="L30">
            <v>2336.8847000000001</v>
          </cell>
          <cell r="M30">
            <v>-1383</v>
          </cell>
          <cell r="N30">
            <v>-2110</v>
          </cell>
          <cell r="O30">
            <v>-1254</v>
          </cell>
        </row>
        <row r="31">
          <cell r="K31">
            <v>-17064</v>
          </cell>
          <cell r="L31">
            <v>1976.7916399999999</v>
          </cell>
          <cell r="M31">
            <v>-1682</v>
          </cell>
          <cell r="N31">
            <v>-2584</v>
          </cell>
          <cell r="O31">
            <v>-1406</v>
          </cell>
        </row>
        <row r="32">
          <cell r="K32">
            <v>-19849</v>
          </cell>
          <cell r="L32">
            <v>1148.78448</v>
          </cell>
          <cell r="M32">
            <v>-2117</v>
          </cell>
          <cell r="N32">
            <v>-3444</v>
          </cell>
          <cell r="O32">
            <v>-1551</v>
          </cell>
        </row>
        <row r="33">
          <cell r="K33">
            <v>-22536</v>
          </cell>
          <cell r="L33">
            <v>-411.48941000000002</v>
          </cell>
          <cell r="M33">
            <v>-2506</v>
          </cell>
          <cell r="N33">
            <v>-4718</v>
          </cell>
          <cell r="O33">
            <v>-1959</v>
          </cell>
        </row>
        <row r="34">
          <cell r="K34">
            <v>-37915</v>
          </cell>
          <cell r="L34">
            <v>-11424.180899999999</v>
          </cell>
          <cell r="M34">
            <v>-6928</v>
          </cell>
          <cell r="N34">
            <v>-7805</v>
          </cell>
          <cell r="O34">
            <v>-13605</v>
          </cell>
        </row>
        <row r="35">
          <cell r="K35" t="e">
            <v>#N/A</v>
          </cell>
          <cell r="L35" t="e">
            <v>#N/A</v>
          </cell>
          <cell r="M35" t="e">
            <v>#N/A</v>
          </cell>
          <cell r="N35" t="e">
            <v>#N/A</v>
          </cell>
          <cell r="O35" t="e">
            <v>#N/A</v>
          </cell>
        </row>
      </sheetData>
      <sheetData sheetId="7"/>
      <sheetData sheetId="8">
        <row r="1">
          <cell r="E1" t="str">
            <v>September</v>
          </cell>
        </row>
        <row r="2">
          <cell r="E2" t="str">
            <v>October</v>
          </cell>
        </row>
        <row r="3">
          <cell r="E3" t="str">
            <v>November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file"/>
      <sheetName val="Dec Published MOS estimates"/>
      <sheetName val="Workfile (2)"/>
      <sheetName val="January Published MOS estimates"/>
      <sheetName val="Workfile (3)"/>
      <sheetName val="Feb Published MOS estimates"/>
    </sheetNames>
    <sheetDataSet>
      <sheetData sheetId="0" refreshError="1"/>
      <sheetData sheetId="1" refreshError="1"/>
      <sheetData sheetId="2" refreshError="1"/>
      <sheetData sheetId="3" refreshError="1"/>
      <sheetData sheetId="4" refreshError="1">
        <row r="3">
          <cell r="C3" t="str">
            <v>Sydney MSP</v>
          </cell>
          <cell r="D3" t="str">
            <v>Sydney EGP</v>
          </cell>
          <cell r="E3" t="str">
            <v>Adelaide MAP</v>
          </cell>
          <cell r="F3" t="str">
            <v>Adelaide SEAGas</v>
          </cell>
        </row>
      </sheetData>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puts"/>
      <sheetName val="Period_1"/>
      <sheetName val="P1 Graphs &amp; Statistics"/>
      <sheetName val="Period_2"/>
      <sheetName val="P2 Graphs &amp; Statistics"/>
      <sheetName val="Period_3"/>
      <sheetName val="P3 Graphs &amp; Statistics"/>
      <sheetName val="Query_Result"/>
      <sheetName val="DataSheet"/>
    </sheetNames>
    <sheetDataSet>
      <sheetData sheetId="0">
        <row r="5">
          <cell r="N5">
            <v>2026</v>
          </cell>
        </row>
      </sheetData>
      <sheetData sheetId="1">
        <row r="2">
          <cell r="Z2" t="str">
            <v>Sydney MSP</v>
          </cell>
          <cell r="AA2" t="str">
            <v>Sydney EGP</v>
          </cell>
          <cell r="AB2" t="str">
            <v>Adelaide MAP</v>
          </cell>
          <cell r="AC2" t="str">
            <v>Adelaide SEAGas</v>
          </cell>
          <cell r="AD2" t="str">
            <v>Brisbane RBP</v>
          </cell>
        </row>
        <row r="3">
          <cell r="Y3">
            <v>0.25</v>
          </cell>
          <cell r="Z3">
            <v>-15237</v>
          </cell>
          <cell r="AA3">
            <v>6644.4838650000002</v>
          </cell>
          <cell r="AB3">
            <v>-3147.75</v>
          </cell>
          <cell r="AC3">
            <v>-496</v>
          </cell>
          <cell r="AD3">
            <v>-1448.25</v>
          </cell>
        </row>
        <row r="4">
          <cell r="Y4">
            <v>0.05</v>
          </cell>
          <cell r="Z4">
            <v>-24149.55</v>
          </cell>
          <cell r="AA4">
            <v>4226.2051655000005</v>
          </cell>
          <cell r="AB4">
            <v>-5770.95</v>
          </cell>
          <cell r="AC4">
            <v>-3844.6499999999996</v>
          </cell>
          <cell r="AD4">
            <v>-2609.9499999999998</v>
          </cell>
        </row>
        <row r="5">
          <cell r="Y5" t="str">
            <v>Min</v>
          </cell>
          <cell r="Z5">
            <v>-37968</v>
          </cell>
          <cell r="AA5">
            <v>-15547.353090000001</v>
          </cell>
          <cell r="AB5">
            <v>-11642</v>
          </cell>
          <cell r="AC5">
            <v>-10192</v>
          </cell>
          <cell r="AD5">
            <v>-4690</v>
          </cell>
        </row>
        <row r="6">
          <cell r="Y6" t="str">
            <v>Mean</v>
          </cell>
          <cell r="Z6">
            <v>-9117.5333333333328</v>
          </cell>
          <cell r="AA6">
            <v>9521.8791639999999</v>
          </cell>
          <cell r="AB6">
            <v>-492.1</v>
          </cell>
          <cell r="AC6">
            <v>-855.4</v>
          </cell>
          <cell r="AD6">
            <v>-229.66666666666666</v>
          </cell>
        </row>
        <row r="7">
          <cell r="Y7" t="str">
            <v>Median</v>
          </cell>
          <cell r="Z7">
            <v>-9314</v>
          </cell>
          <cell r="AA7">
            <v>9321.0092550000008</v>
          </cell>
          <cell r="AB7">
            <v>-843</v>
          </cell>
          <cell r="AC7">
            <v>22</v>
          </cell>
          <cell r="AD7">
            <v>-339</v>
          </cell>
        </row>
        <row r="8">
          <cell r="Y8" t="str">
            <v>Max</v>
          </cell>
          <cell r="Z8">
            <v>19447</v>
          </cell>
          <cell r="AA8">
            <v>22499.22869</v>
          </cell>
          <cell r="AB8">
            <v>11989</v>
          </cell>
          <cell r="AC8">
            <v>530</v>
          </cell>
          <cell r="AD8">
            <v>6606</v>
          </cell>
        </row>
        <row r="9">
          <cell r="Y9">
            <v>0.95</v>
          </cell>
          <cell r="Z9">
            <v>9890.9499999999862</v>
          </cell>
          <cell r="AA9">
            <v>17762.327325499999</v>
          </cell>
          <cell r="AB9">
            <v>6926.4499999999916</v>
          </cell>
          <cell r="AC9">
            <v>164.49999999999991</v>
          </cell>
          <cell r="AD9">
            <v>2552.699999999998</v>
          </cell>
        </row>
        <row r="10">
          <cell r="Y10">
            <v>0.75</v>
          </cell>
          <cell r="Z10">
            <v>-3183.5</v>
          </cell>
          <cell r="AA10">
            <v>12941.0054225</v>
          </cell>
          <cell r="AB10">
            <v>1947</v>
          </cell>
          <cell r="AC10">
            <v>74.5</v>
          </cell>
          <cell r="AD10">
            <v>546.25</v>
          </cell>
        </row>
      </sheetData>
      <sheetData sheetId="2">
        <row r="4">
          <cell r="K4" t="str">
            <v>Sydney MSP</v>
          </cell>
          <cell r="L4" t="str">
            <v>Sydney EGP</v>
          </cell>
          <cell r="M4" t="str">
            <v>Adelaide MAP</v>
          </cell>
          <cell r="N4" t="str">
            <v>Adelaide SEAGas</v>
          </cell>
          <cell r="O4" t="str">
            <v>Brisbane RBP</v>
          </cell>
        </row>
        <row r="5">
          <cell r="K5">
            <v>19447</v>
          </cell>
          <cell r="L5">
            <v>22499.22869</v>
          </cell>
          <cell r="M5">
            <v>11989</v>
          </cell>
          <cell r="N5">
            <v>530</v>
          </cell>
          <cell r="O5">
            <v>6606</v>
          </cell>
        </row>
        <row r="6">
          <cell r="K6">
            <v>12091</v>
          </cell>
          <cell r="L6">
            <v>18345.016490000002</v>
          </cell>
          <cell r="M6">
            <v>8258</v>
          </cell>
          <cell r="N6">
            <v>178</v>
          </cell>
          <cell r="O6">
            <v>2847</v>
          </cell>
        </row>
        <row r="7">
          <cell r="K7">
            <v>7202</v>
          </cell>
          <cell r="L7">
            <v>17050.151679999999</v>
          </cell>
          <cell r="M7">
            <v>5299</v>
          </cell>
          <cell r="N7">
            <v>148</v>
          </cell>
          <cell r="O7">
            <v>2193</v>
          </cell>
        </row>
        <row r="8">
          <cell r="K8">
            <v>2289</v>
          </cell>
          <cell r="L8">
            <v>15542.426090000001</v>
          </cell>
          <cell r="M8">
            <v>4079</v>
          </cell>
          <cell r="N8">
            <v>102</v>
          </cell>
          <cell r="O8">
            <v>1833</v>
          </cell>
        </row>
        <row r="9">
          <cell r="K9">
            <v>0</v>
          </cell>
          <cell r="L9">
            <v>14842.793240000001</v>
          </cell>
          <cell r="M9">
            <v>3647</v>
          </cell>
          <cell r="N9">
            <v>94</v>
          </cell>
          <cell r="O9">
            <v>1497</v>
          </cell>
        </row>
        <row r="10">
          <cell r="K10">
            <v>-778</v>
          </cell>
          <cell r="L10">
            <v>14121.47308</v>
          </cell>
          <cell r="M10">
            <v>3323</v>
          </cell>
          <cell r="N10">
            <v>85</v>
          </cell>
          <cell r="O10">
            <v>1233</v>
          </cell>
        </row>
        <row r="11">
          <cell r="K11">
            <v>-2395</v>
          </cell>
          <cell r="L11">
            <v>13664.4107</v>
          </cell>
          <cell r="M11">
            <v>2652</v>
          </cell>
          <cell r="N11">
            <v>80</v>
          </cell>
          <cell r="O11">
            <v>872</v>
          </cell>
        </row>
        <row r="12">
          <cell r="K12">
            <v>-3000</v>
          </cell>
          <cell r="L12">
            <v>13100.51784</v>
          </cell>
          <cell r="M12">
            <v>2118</v>
          </cell>
          <cell r="N12">
            <v>75</v>
          </cell>
          <cell r="O12">
            <v>563</v>
          </cell>
        </row>
        <row r="13">
          <cell r="K13">
            <v>-3734</v>
          </cell>
          <cell r="L13">
            <v>12462.46817</v>
          </cell>
          <cell r="M13">
            <v>1434</v>
          </cell>
          <cell r="N13">
            <v>73</v>
          </cell>
          <cell r="O13">
            <v>496</v>
          </cell>
        </row>
        <row r="14">
          <cell r="K14">
            <v>-4935</v>
          </cell>
          <cell r="L14">
            <v>11918.223470000001</v>
          </cell>
          <cell r="M14">
            <v>869</v>
          </cell>
          <cell r="N14">
            <v>57</v>
          </cell>
          <cell r="O14">
            <v>437</v>
          </cell>
        </row>
        <row r="15">
          <cell r="K15">
            <v>-6457</v>
          </cell>
          <cell r="L15">
            <v>11222.52936</v>
          </cell>
          <cell r="M15">
            <v>198</v>
          </cell>
          <cell r="N15">
            <v>52</v>
          </cell>
          <cell r="O15">
            <v>245</v>
          </cell>
        </row>
        <row r="16">
          <cell r="K16">
            <v>-7583</v>
          </cell>
          <cell r="L16">
            <v>10901.386710000001</v>
          </cell>
          <cell r="M16">
            <v>26</v>
          </cell>
          <cell r="N16">
            <v>49</v>
          </cell>
          <cell r="O16">
            <v>162</v>
          </cell>
        </row>
        <row r="17">
          <cell r="K17">
            <v>-7838</v>
          </cell>
          <cell r="L17">
            <v>10385.20804</v>
          </cell>
          <cell r="M17">
            <v>-379</v>
          </cell>
          <cell r="N17">
            <v>45</v>
          </cell>
          <cell r="O17">
            <v>-25</v>
          </cell>
        </row>
        <row r="18">
          <cell r="K18">
            <v>-8264</v>
          </cell>
          <cell r="L18">
            <v>9974.4950599999993</v>
          </cell>
          <cell r="M18">
            <v>-658</v>
          </cell>
          <cell r="N18">
            <v>39</v>
          </cell>
          <cell r="O18">
            <v>-168</v>
          </cell>
        </row>
        <row r="19">
          <cell r="K19">
            <v>-8814</v>
          </cell>
          <cell r="L19">
            <v>9529.5883300000005</v>
          </cell>
          <cell r="M19">
            <v>-778</v>
          </cell>
          <cell r="N19">
            <v>35</v>
          </cell>
          <cell r="O19">
            <v>-278</v>
          </cell>
        </row>
        <row r="20">
          <cell r="K20">
            <v>-9814</v>
          </cell>
          <cell r="L20">
            <v>9112.4301799999994</v>
          </cell>
          <cell r="M20">
            <v>-908</v>
          </cell>
          <cell r="N20">
            <v>9</v>
          </cell>
          <cell r="O20">
            <v>-400</v>
          </cell>
        </row>
        <row r="21">
          <cell r="K21">
            <v>-10548</v>
          </cell>
          <cell r="L21">
            <v>8969.0059999999994</v>
          </cell>
          <cell r="M21">
            <v>-1411</v>
          </cell>
          <cell r="N21">
            <v>0</v>
          </cell>
          <cell r="O21">
            <v>-551</v>
          </cell>
        </row>
        <row r="22">
          <cell r="K22">
            <v>-11780</v>
          </cell>
          <cell r="L22">
            <v>8610.7047399999992</v>
          </cell>
          <cell r="M22">
            <v>-1594</v>
          </cell>
          <cell r="N22">
            <v>-47</v>
          </cell>
          <cell r="O22">
            <v>-682</v>
          </cell>
        </row>
        <row r="23">
          <cell r="K23">
            <v>-12599</v>
          </cell>
          <cell r="L23">
            <v>8228.9669200000008</v>
          </cell>
          <cell r="M23">
            <v>-2027</v>
          </cell>
          <cell r="N23">
            <v>-140</v>
          </cell>
          <cell r="O23">
            <v>-739</v>
          </cell>
        </row>
        <row r="24">
          <cell r="K24">
            <v>-12950</v>
          </cell>
          <cell r="L24">
            <v>7904.4580800000003</v>
          </cell>
          <cell r="M24">
            <v>-2178</v>
          </cell>
          <cell r="N24">
            <v>-200</v>
          </cell>
          <cell r="O24">
            <v>-843</v>
          </cell>
        </row>
        <row r="25">
          <cell r="K25">
            <v>-13453</v>
          </cell>
          <cell r="L25">
            <v>7196.5331399999995</v>
          </cell>
          <cell r="M25">
            <v>-2390</v>
          </cell>
          <cell r="N25">
            <v>-272</v>
          </cell>
          <cell r="O25">
            <v>-1111</v>
          </cell>
        </row>
        <row r="26">
          <cell r="K26">
            <v>-14226</v>
          </cell>
          <cell r="L26">
            <v>6907.0568400000002</v>
          </cell>
          <cell r="M26">
            <v>-2598</v>
          </cell>
          <cell r="N26">
            <v>-400</v>
          </cell>
          <cell r="O26">
            <v>-1296</v>
          </cell>
        </row>
        <row r="27">
          <cell r="K27">
            <v>-15574</v>
          </cell>
          <cell r="L27">
            <v>6556.9595399999998</v>
          </cell>
          <cell r="M27">
            <v>-3331</v>
          </cell>
          <cell r="N27">
            <v>-528</v>
          </cell>
          <cell r="O27">
            <v>-1499</v>
          </cell>
        </row>
        <row r="28">
          <cell r="K28">
            <v>-16496</v>
          </cell>
          <cell r="L28">
            <v>6263.4570800000001</v>
          </cell>
          <cell r="M28">
            <v>-3543</v>
          </cell>
          <cell r="N28">
            <v>-1080</v>
          </cell>
          <cell r="O28">
            <v>-1768</v>
          </cell>
        </row>
        <row r="29">
          <cell r="K29">
            <v>-17860</v>
          </cell>
          <cell r="L29">
            <v>6106.02567</v>
          </cell>
          <cell r="M29">
            <v>-4029</v>
          </cell>
          <cell r="N29">
            <v>-1547</v>
          </cell>
          <cell r="O29">
            <v>-1904</v>
          </cell>
        </row>
        <row r="30">
          <cell r="K30">
            <v>-19130</v>
          </cell>
          <cell r="L30">
            <v>5914.7914199999996</v>
          </cell>
          <cell r="M30">
            <v>-4717</v>
          </cell>
          <cell r="N30">
            <v>-2329</v>
          </cell>
          <cell r="O30">
            <v>-2305</v>
          </cell>
        </row>
        <row r="31">
          <cell r="K31">
            <v>-20234</v>
          </cell>
          <cell r="L31">
            <v>5353.7672599999996</v>
          </cell>
          <cell r="M31">
            <v>-5001</v>
          </cell>
          <cell r="N31">
            <v>-2965</v>
          </cell>
          <cell r="O31">
            <v>-2418</v>
          </cell>
        </row>
        <row r="32">
          <cell r="K32">
            <v>-23192</v>
          </cell>
          <cell r="L32">
            <v>4596.0463900000004</v>
          </cell>
          <cell r="M32">
            <v>-5381</v>
          </cell>
          <cell r="N32">
            <v>-3425</v>
          </cell>
          <cell r="O32">
            <v>-2484</v>
          </cell>
        </row>
        <row r="33">
          <cell r="K33">
            <v>-24933</v>
          </cell>
          <cell r="L33">
            <v>3923.6078000000002</v>
          </cell>
          <cell r="M33">
            <v>-6090</v>
          </cell>
          <cell r="N33">
            <v>-4188</v>
          </cell>
          <cell r="O33">
            <v>-2713</v>
          </cell>
        </row>
        <row r="34">
          <cell r="K34">
            <v>-37968</v>
          </cell>
          <cell r="L34">
            <v>-15547.353090000001</v>
          </cell>
          <cell r="M34">
            <v>-11642</v>
          </cell>
          <cell r="N34">
            <v>-10192</v>
          </cell>
          <cell r="O34">
            <v>-4690</v>
          </cell>
        </row>
        <row r="35">
          <cell r="K35" t="e">
            <v>#N/A</v>
          </cell>
          <cell r="L35" t="e">
            <v>#N/A</v>
          </cell>
          <cell r="M35" t="e">
            <v>#N/A</v>
          </cell>
          <cell r="N35" t="e">
            <v>#N/A</v>
          </cell>
          <cell r="O35" t="e">
            <v>#N/A</v>
          </cell>
        </row>
      </sheetData>
      <sheetData sheetId="3">
        <row r="2">
          <cell r="Z2" t="str">
            <v>Sydney MSP</v>
          </cell>
          <cell r="AA2" t="str">
            <v>Sydney EGP</v>
          </cell>
          <cell r="AB2" t="str">
            <v>Adelaide MAP</v>
          </cell>
          <cell r="AC2" t="str">
            <v>Adelaide SEAGas</v>
          </cell>
          <cell r="AD2" t="str">
            <v>Brisbane RBP</v>
          </cell>
        </row>
        <row r="3">
          <cell r="Y3">
            <v>0.25</v>
          </cell>
          <cell r="Z3">
            <v>-19966</v>
          </cell>
          <cell r="AA3">
            <v>6899.4719949999999</v>
          </cell>
          <cell r="AB3">
            <v>-2543.5</v>
          </cell>
          <cell r="AC3">
            <v>-1784.5</v>
          </cell>
          <cell r="AD3">
            <v>-1464.5</v>
          </cell>
        </row>
        <row r="4">
          <cell r="Y4">
            <v>0.05</v>
          </cell>
          <cell r="Z4">
            <v>-27356</v>
          </cell>
          <cell r="AA4">
            <v>4977.7348500000007</v>
          </cell>
          <cell r="AB4">
            <v>-4871</v>
          </cell>
          <cell r="AC4">
            <v>-4703.5</v>
          </cell>
          <cell r="AD4">
            <v>-3214</v>
          </cell>
        </row>
        <row r="5">
          <cell r="Y5" t="str">
            <v>Min</v>
          </cell>
          <cell r="Z5">
            <v>-44856</v>
          </cell>
          <cell r="AA5">
            <v>-21774.282279999999</v>
          </cell>
          <cell r="AB5">
            <v>-7235</v>
          </cell>
          <cell r="AC5">
            <v>-8676</v>
          </cell>
          <cell r="AD5">
            <v>-5506</v>
          </cell>
        </row>
        <row r="6">
          <cell r="Y6" t="str">
            <v>Mean</v>
          </cell>
          <cell r="Z6">
            <v>-14537.548387096775</v>
          </cell>
          <cell r="AA6">
            <v>9213.132177741938</v>
          </cell>
          <cell r="AB6">
            <v>13.838709677419354</v>
          </cell>
          <cell r="AC6">
            <v>-994.12903225806451</v>
          </cell>
          <cell r="AD6">
            <v>-207.90322580645162</v>
          </cell>
        </row>
        <row r="7">
          <cell r="Y7" t="str">
            <v>Median</v>
          </cell>
          <cell r="Z7">
            <v>-14820</v>
          </cell>
          <cell r="AA7">
            <v>10034.55118</v>
          </cell>
          <cell r="AB7">
            <v>-404</v>
          </cell>
          <cell r="AC7">
            <v>-158</v>
          </cell>
          <cell r="AD7">
            <v>-446</v>
          </cell>
        </row>
        <row r="8">
          <cell r="Y8" t="str">
            <v>Max</v>
          </cell>
          <cell r="Z8">
            <v>8728</v>
          </cell>
          <cell r="AA8">
            <v>18443.748749999999</v>
          </cell>
          <cell r="AB8">
            <v>9000</v>
          </cell>
          <cell r="AC8">
            <v>5459</v>
          </cell>
          <cell r="AD8">
            <v>9112</v>
          </cell>
        </row>
        <row r="9">
          <cell r="Y9">
            <v>0.95</v>
          </cell>
          <cell r="Z9">
            <v>513.5</v>
          </cell>
          <cell r="AA9">
            <v>16243.48919</v>
          </cell>
          <cell r="AB9">
            <v>6171</v>
          </cell>
          <cell r="AC9">
            <v>247</v>
          </cell>
          <cell r="AD9">
            <v>2699</v>
          </cell>
        </row>
        <row r="10">
          <cell r="Y10">
            <v>0.75</v>
          </cell>
          <cell r="Z10">
            <v>-8309.5</v>
          </cell>
          <cell r="AA10">
            <v>12566.913225</v>
          </cell>
          <cell r="AB10">
            <v>2115.5</v>
          </cell>
          <cell r="AC10">
            <v>72</v>
          </cell>
          <cell r="AD10">
            <v>828.5</v>
          </cell>
        </row>
      </sheetData>
      <sheetData sheetId="4">
        <row r="4">
          <cell r="K4" t="str">
            <v>Sydney MSP</v>
          </cell>
          <cell r="L4" t="str">
            <v>Sydney EGP</v>
          </cell>
          <cell r="M4" t="str">
            <v>Adelaide MAP</v>
          </cell>
          <cell r="N4" t="str">
            <v>Adelaide SEAGas</v>
          </cell>
          <cell r="O4" t="str">
            <v>Brisbane RBP</v>
          </cell>
        </row>
        <row r="5">
          <cell r="K5">
            <v>8728</v>
          </cell>
          <cell r="L5">
            <v>18443.748749999999</v>
          </cell>
          <cell r="M5">
            <v>9000</v>
          </cell>
          <cell r="N5">
            <v>5459</v>
          </cell>
          <cell r="O5">
            <v>9112</v>
          </cell>
        </row>
        <row r="6">
          <cell r="K6">
            <v>1634</v>
          </cell>
          <cell r="L6">
            <v>16920.350930000001</v>
          </cell>
          <cell r="M6">
            <v>6716</v>
          </cell>
          <cell r="N6">
            <v>331</v>
          </cell>
          <cell r="O6">
            <v>2986</v>
          </cell>
        </row>
        <row r="7">
          <cell r="K7">
            <v>-607</v>
          </cell>
          <cell r="L7">
            <v>15566.62745</v>
          </cell>
          <cell r="M7">
            <v>5626</v>
          </cell>
          <cell r="N7">
            <v>163</v>
          </cell>
          <cell r="O7">
            <v>2412</v>
          </cell>
        </row>
        <row r="8">
          <cell r="K8">
            <v>-3228</v>
          </cell>
          <cell r="L8">
            <v>15095.72208</v>
          </cell>
          <cell r="M8">
            <v>4948</v>
          </cell>
          <cell r="N8">
            <v>125</v>
          </cell>
          <cell r="O8">
            <v>1946</v>
          </cell>
        </row>
        <row r="9">
          <cell r="K9">
            <v>-5151</v>
          </cell>
          <cell r="L9">
            <v>14449.269550000001</v>
          </cell>
          <cell r="M9">
            <v>4454</v>
          </cell>
          <cell r="N9">
            <v>111</v>
          </cell>
          <cell r="O9">
            <v>1508</v>
          </cell>
        </row>
        <row r="10">
          <cell r="K10">
            <v>-6041</v>
          </cell>
          <cell r="L10">
            <v>13771.199479999999</v>
          </cell>
          <cell r="M10">
            <v>3563</v>
          </cell>
          <cell r="N10">
            <v>100</v>
          </cell>
          <cell r="O10">
            <v>1232</v>
          </cell>
        </row>
        <row r="11">
          <cell r="K11">
            <v>-7254</v>
          </cell>
          <cell r="L11">
            <v>13206.369849999999</v>
          </cell>
          <cell r="M11">
            <v>3018</v>
          </cell>
          <cell r="N11">
            <v>81</v>
          </cell>
          <cell r="O11">
            <v>1116</v>
          </cell>
        </row>
        <row r="12">
          <cell r="K12">
            <v>-8212</v>
          </cell>
          <cell r="L12">
            <v>12796.78609</v>
          </cell>
          <cell r="M12">
            <v>2393</v>
          </cell>
          <cell r="N12">
            <v>76</v>
          </cell>
          <cell r="O12">
            <v>958</v>
          </cell>
        </row>
        <row r="13">
          <cell r="K13">
            <v>-8407</v>
          </cell>
          <cell r="L13">
            <v>12337.040360000001</v>
          </cell>
          <cell r="M13">
            <v>1838</v>
          </cell>
          <cell r="N13">
            <v>68</v>
          </cell>
          <cell r="O13">
            <v>699</v>
          </cell>
        </row>
        <row r="14">
          <cell r="K14">
            <v>-9883</v>
          </cell>
          <cell r="L14">
            <v>12216.983700000001</v>
          </cell>
          <cell r="M14">
            <v>1596</v>
          </cell>
          <cell r="N14">
            <v>40</v>
          </cell>
          <cell r="O14">
            <v>490</v>
          </cell>
        </row>
        <row r="15">
          <cell r="K15">
            <v>-11310</v>
          </cell>
          <cell r="L15">
            <v>11902.32634</v>
          </cell>
          <cell r="M15">
            <v>1296</v>
          </cell>
          <cell r="N15">
            <v>21</v>
          </cell>
          <cell r="O15">
            <v>344</v>
          </cell>
        </row>
        <row r="16">
          <cell r="K16">
            <v>-11509</v>
          </cell>
          <cell r="L16">
            <v>11654.336939999999</v>
          </cell>
          <cell r="M16">
            <v>1147</v>
          </cell>
          <cell r="N16">
            <v>12</v>
          </cell>
          <cell r="O16">
            <v>199</v>
          </cell>
        </row>
        <row r="17">
          <cell r="K17">
            <v>-11832</v>
          </cell>
          <cell r="L17">
            <v>11289.170599999999</v>
          </cell>
          <cell r="M17">
            <v>832</v>
          </cell>
          <cell r="N17">
            <v>1</v>
          </cell>
          <cell r="O17">
            <v>140</v>
          </cell>
        </row>
        <row r="18">
          <cell r="K18">
            <v>-12585</v>
          </cell>
          <cell r="L18">
            <v>11003.31085</v>
          </cell>
          <cell r="M18">
            <v>157</v>
          </cell>
          <cell r="N18">
            <v>-16</v>
          </cell>
          <cell r="O18">
            <v>-154</v>
          </cell>
        </row>
        <row r="19">
          <cell r="K19">
            <v>-13526</v>
          </cell>
          <cell r="L19">
            <v>10667.84967</v>
          </cell>
          <cell r="M19">
            <v>-210</v>
          </cell>
          <cell r="N19">
            <v>-86</v>
          </cell>
          <cell r="O19">
            <v>-284</v>
          </cell>
        </row>
        <row r="20">
          <cell r="K20">
            <v>-14820</v>
          </cell>
          <cell r="L20">
            <v>10034.55118</v>
          </cell>
          <cell r="M20">
            <v>-404</v>
          </cell>
          <cell r="N20">
            <v>-158</v>
          </cell>
          <cell r="O20">
            <v>-446</v>
          </cell>
        </row>
        <row r="21">
          <cell r="K21">
            <v>-15783</v>
          </cell>
          <cell r="L21">
            <v>9274.0701300000001</v>
          </cell>
          <cell r="M21">
            <v>-544</v>
          </cell>
          <cell r="N21">
            <v>-274</v>
          </cell>
          <cell r="O21">
            <v>-589</v>
          </cell>
        </row>
        <row r="22">
          <cell r="K22">
            <v>-16427</v>
          </cell>
          <cell r="L22">
            <v>8685.8273200000003</v>
          </cell>
          <cell r="M22">
            <v>-1213</v>
          </cell>
          <cell r="N22">
            <v>-400</v>
          </cell>
          <cell r="O22">
            <v>-680</v>
          </cell>
        </row>
        <row r="23">
          <cell r="K23">
            <v>-17387</v>
          </cell>
          <cell r="L23">
            <v>8230.68649</v>
          </cell>
          <cell r="M23">
            <v>-1355</v>
          </cell>
          <cell r="N23">
            <v>-594</v>
          </cell>
          <cell r="O23">
            <v>-806</v>
          </cell>
        </row>
        <row r="24">
          <cell r="K24">
            <v>-18064</v>
          </cell>
          <cell r="L24">
            <v>7750.9235399999998</v>
          </cell>
          <cell r="M24">
            <v>-1649</v>
          </cell>
          <cell r="N24">
            <v>-959</v>
          </cell>
          <cell r="O24">
            <v>-954</v>
          </cell>
        </row>
        <row r="25">
          <cell r="K25">
            <v>-18538</v>
          </cell>
          <cell r="L25">
            <v>7490.8238499999998</v>
          </cell>
          <cell r="M25">
            <v>-1998</v>
          </cell>
          <cell r="N25">
            <v>-1056</v>
          </cell>
          <cell r="O25">
            <v>-1113</v>
          </cell>
        </row>
        <row r="26">
          <cell r="K26">
            <v>-18942</v>
          </cell>
          <cell r="L26">
            <v>7149.9274400000004</v>
          </cell>
          <cell r="M26">
            <v>-2114</v>
          </cell>
          <cell r="N26">
            <v>-1286</v>
          </cell>
          <cell r="O26">
            <v>-1204</v>
          </cell>
        </row>
        <row r="27">
          <cell r="K27">
            <v>-19666</v>
          </cell>
          <cell r="L27">
            <v>7029.4723199999999</v>
          </cell>
          <cell r="M27">
            <v>-2383</v>
          </cell>
          <cell r="N27">
            <v>-1641</v>
          </cell>
          <cell r="O27">
            <v>-1403</v>
          </cell>
        </row>
        <row r="28">
          <cell r="K28">
            <v>-20266</v>
          </cell>
          <cell r="L28">
            <v>6769.4716699999999</v>
          </cell>
          <cell r="M28">
            <v>-2704</v>
          </cell>
          <cell r="N28">
            <v>-1928</v>
          </cell>
          <cell r="O28">
            <v>-1526</v>
          </cell>
        </row>
        <row r="29">
          <cell r="K29">
            <v>-21099</v>
          </cell>
          <cell r="L29">
            <v>6552.1828500000001</v>
          </cell>
          <cell r="M29">
            <v>-2864</v>
          </cell>
          <cell r="N29">
            <v>-2086</v>
          </cell>
          <cell r="O29">
            <v>-1830</v>
          </cell>
        </row>
        <row r="30">
          <cell r="K30">
            <v>-22694</v>
          </cell>
          <cell r="L30">
            <v>6017.7514300000003</v>
          </cell>
          <cell r="M30">
            <v>-3548</v>
          </cell>
          <cell r="N30">
            <v>-2593</v>
          </cell>
          <cell r="O30">
            <v>-1903</v>
          </cell>
        </row>
        <row r="31">
          <cell r="K31">
            <v>-23339</v>
          </cell>
          <cell r="L31">
            <v>5732.0553</v>
          </cell>
          <cell r="M31">
            <v>-4010</v>
          </cell>
          <cell r="N31">
            <v>-2923</v>
          </cell>
          <cell r="O31">
            <v>-2205</v>
          </cell>
        </row>
        <row r="32">
          <cell r="K32">
            <v>-24888</v>
          </cell>
          <cell r="L32">
            <v>5387.0739299999996</v>
          </cell>
          <cell r="M32">
            <v>-4182</v>
          </cell>
          <cell r="N32">
            <v>-3323</v>
          </cell>
          <cell r="O32">
            <v>-2556</v>
          </cell>
        </row>
        <row r="33">
          <cell r="K33">
            <v>-26139</v>
          </cell>
          <cell r="L33">
            <v>5206.8882700000004</v>
          </cell>
          <cell r="M33">
            <v>-4639</v>
          </cell>
          <cell r="N33">
            <v>-4318</v>
          </cell>
          <cell r="O33">
            <v>-3061</v>
          </cell>
        </row>
        <row r="34">
          <cell r="K34">
            <v>-28573</v>
          </cell>
          <cell r="L34">
            <v>4748.5814300000002</v>
          </cell>
          <cell r="M34">
            <v>-5103</v>
          </cell>
          <cell r="N34">
            <v>-5089</v>
          </cell>
          <cell r="O34">
            <v>-3367</v>
          </cell>
        </row>
        <row r="35">
          <cell r="K35">
            <v>-44856</v>
          </cell>
          <cell r="L35">
            <v>-21774.282279999999</v>
          </cell>
          <cell r="M35">
            <v>-7235</v>
          </cell>
          <cell r="N35">
            <v>-8676</v>
          </cell>
          <cell r="O35">
            <v>-5506</v>
          </cell>
        </row>
      </sheetData>
      <sheetData sheetId="5">
        <row r="2">
          <cell r="Z2" t="str">
            <v>Sydney MSP</v>
          </cell>
          <cell r="AA2" t="str">
            <v>Sydney EGP</v>
          </cell>
          <cell r="AB2" t="str">
            <v>Adelaide MAP</v>
          </cell>
          <cell r="AC2" t="str">
            <v>Adelaide SEAGas</v>
          </cell>
          <cell r="AD2" t="str">
            <v>Brisbane RBP</v>
          </cell>
        </row>
        <row r="3">
          <cell r="Y3">
            <v>0.25</v>
          </cell>
          <cell r="Z3">
            <v>-15546.5</v>
          </cell>
          <cell r="AA3">
            <v>5765.3983850000004</v>
          </cell>
          <cell r="AB3">
            <v>-2779.5</v>
          </cell>
          <cell r="AC3">
            <v>-162</v>
          </cell>
          <cell r="AD3">
            <v>-1633</v>
          </cell>
        </row>
        <row r="4">
          <cell r="Y4">
            <v>0.05</v>
          </cell>
          <cell r="Z4">
            <v>-20144</v>
          </cell>
          <cell r="AA4">
            <v>3720.3509949999998</v>
          </cell>
          <cell r="AB4">
            <v>-5256</v>
          </cell>
          <cell r="AC4">
            <v>-2241.5</v>
          </cell>
          <cell r="AD4">
            <v>-2904</v>
          </cell>
        </row>
        <row r="5">
          <cell r="Y5" t="str">
            <v>Min</v>
          </cell>
          <cell r="Z5">
            <v>-27602</v>
          </cell>
          <cell r="AA5">
            <v>-3613.8393099999998</v>
          </cell>
          <cell r="AB5">
            <v>-8895</v>
          </cell>
          <cell r="AC5">
            <v>-15239</v>
          </cell>
          <cell r="AD5">
            <v>-6703</v>
          </cell>
        </row>
        <row r="6">
          <cell r="Y6" t="str">
            <v>Mean</v>
          </cell>
          <cell r="Z6">
            <v>-10624.322580645161</v>
          </cell>
          <cell r="AA6">
            <v>8866.2937751612935</v>
          </cell>
          <cell r="AB6">
            <v>-915.25806451612902</v>
          </cell>
          <cell r="AC6">
            <v>-709.93548387096769</v>
          </cell>
          <cell r="AD6">
            <v>-409.09677419354841</v>
          </cell>
        </row>
        <row r="7">
          <cell r="Y7" t="str">
            <v>Median</v>
          </cell>
          <cell r="Z7">
            <v>-12749</v>
          </cell>
          <cell r="AA7">
            <v>9244.6020100000005</v>
          </cell>
          <cell r="AB7">
            <v>-1170</v>
          </cell>
          <cell r="AC7">
            <v>37</v>
          </cell>
          <cell r="AD7">
            <v>-618</v>
          </cell>
        </row>
        <row r="8">
          <cell r="Y8" t="str">
            <v>Max</v>
          </cell>
          <cell r="Z8">
            <v>11279</v>
          </cell>
          <cell r="AA8">
            <v>23035.022870000001</v>
          </cell>
          <cell r="AB8">
            <v>8534</v>
          </cell>
          <cell r="AC8">
            <v>385</v>
          </cell>
          <cell r="AD8">
            <v>7437</v>
          </cell>
        </row>
        <row r="9">
          <cell r="Y9">
            <v>0.95</v>
          </cell>
          <cell r="Z9">
            <v>4028.5</v>
          </cell>
          <cell r="AA9">
            <v>14719.37429</v>
          </cell>
          <cell r="AB9">
            <v>3972.5</v>
          </cell>
          <cell r="AC9">
            <v>171.5</v>
          </cell>
          <cell r="AD9">
            <v>3457.5</v>
          </cell>
        </row>
        <row r="10">
          <cell r="Y10">
            <v>0.75</v>
          </cell>
          <cell r="Z10">
            <v>-6178</v>
          </cell>
          <cell r="AA10">
            <v>11392.356879999999</v>
          </cell>
          <cell r="AB10">
            <v>700</v>
          </cell>
          <cell r="AC10">
            <v>81.5</v>
          </cell>
          <cell r="AD10">
            <v>552.5</v>
          </cell>
        </row>
      </sheetData>
      <sheetData sheetId="6">
        <row r="4">
          <cell r="K4" t="str">
            <v>Sydney MSP</v>
          </cell>
          <cell r="L4" t="str">
            <v>Sydney EGP</v>
          </cell>
          <cell r="M4" t="str">
            <v>Adelaide MAP</v>
          </cell>
          <cell r="N4" t="str">
            <v>Adelaide SEAGas</v>
          </cell>
          <cell r="O4" t="str">
            <v>Brisbane RBP</v>
          </cell>
        </row>
        <row r="5">
          <cell r="K5">
            <v>11279</v>
          </cell>
          <cell r="L5">
            <v>23035.022870000001</v>
          </cell>
          <cell r="M5">
            <v>8534</v>
          </cell>
          <cell r="N5">
            <v>385</v>
          </cell>
          <cell r="O5">
            <v>7437</v>
          </cell>
        </row>
        <row r="6">
          <cell r="K6">
            <v>5765</v>
          </cell>
          <cell r="L6">
            <v>15358.95672</v>
          </cell>
          <cell r="M6">
            <v>4576</v>
          </cell>
          <cell r="N6">
            <v>185</v>
          </cell>
          <cell r="O6">
            <v>3936</v>
          </cell>
        </row>
        <row r="7">
          <cell r="K7">
            <v>2292</v>
          </cell>
          <cell r="L7">
            <v>14079.791859999999</v>
          </cell>
          <cell r="M7">
            <v>3369</v>
          </cell>
          <cell r="N7">
            <v>158</v>
          </cell>
          <cell r="O7">
            <v>2979</v>
          </cell>
        </row>
        <row r="8">
          <cell r="K8">
            <v>-855</v>
          </cell>
          <cell r="L8">
            <v>13149.673849999999</v>
          </cell>
          <cell r="M8">
            <v>3074</v>
          </cell>
          <cell r="N8">
            <v>133</v>
          </cell>
          <cell r="O8">
            <v>1442</v>
          </cell>
        </row>
        <row r="9">
          <cell r="K9">
            <v>-1140</v>
          </cell>
          <cell r="L9">
            <v>12762.17477</v>
          </cell>
          <cell r="M9">
            <v>2237</v>
          </cell>
          <cell r="N9">
            <v>110</v>
          </cell>
          <cell r="O9">
            <v>1155</v>
          </cell>
        </row>
        <row r="10">
          <cell r="K10">
            <v>-2226</v>
          </cell>
          <cell r="L10">
            <v>12486.95587</v>
          </cell>
          <cell r="M10">
            <v>1843</v>
          </cell>
          <cell r="N10">
            <v>101</v>
          </cell>
          <cell r="O10">
            <v>883</v>
          </cell>
        </row>
        <row r="11">
          <cell r="K11">
            <v>-5027</v>
          </cell>
          <cell r="L11">
            <v>12031.321679999999</v>
          </cell>
          <cell r="M11">
            <v>1368</v>
          </cell>
          <cell r="N11">
            <v>92</v>
          </cell>
          <cell r="O11">
            <v>735</v>
          </cell>
        </row>
        <row r="12">
          <cell r="K12">
            <v>-5547</v>
          </cell>
          <cell r="L12">
            <v>11757.92403</v>
          </cell>
          <cell r="M12">
            <v>841</v>
          </cell>
          <cell r="N12">
            <v>84</v>
          </cell>
          <cell r="O12">
            <v>638</v>
          </cell>
        </row>
        <row r="13">
          <cell r="K13">
            <v>-6809</v>
          </cell>
          <cell r="L13">
            <v>11026.78973</v>
          </cell>
          <cell r="M13">
            <v>559</v>
          </cell>
          <cell r="N13">
            <v>79</v>
          </cell>
          <cell r="O13">
            <v>467</v>
          </cell>
        </row>
        <row r="14">
          <cell r="K14">
            <v>-7576</v>
          </cell>
          <cell r="L14">
            <v>10668.20501</v>
          </cell>
          <cell r="M14">
            <v>271</v>
          </cell>
          <cell r="N14">
            <v>70</v>
          </cell>
          <cell r="O14">
            <v>281</v>
          </cell>
        </row>
        <row r="15">
          <cell r="K15">
            <v>-8286</v>
          </cell>
          <cell r="L15">
            <v>10351.74523</v>
          </cell>
          <cell r="M15">
            <v>32</v>
          </cell>
          <cell r="N15">
            <v>66</v>
          </cell>
          <cell r="O15">
            <v>156</v>
          </cell>
        </row>
        <row r="16">
          <cell r="K16">
            <v>-9427</v>
          </cell>
          <cell r="L16">
            <v>10239.429190000001</v>
          </cell>
          <cell r="M16">
            <v>-224</v>
          </cell>
          <cell r="N16">
            <v>60</v>
          </cell>
          <cell r="O16">
            <v>76</v>
          </cell>
        </row>
        <row r="17">
          <cell r="K17">
            <v>-10446</v>
          </cell>
          <cell r="L17">
            <v>9972.7849900000001</v>
          </cell>
          <cell r="M17">
            <v>-478</v>
          </cell>
          <cell r="N17">
            <v>57</v>
          </cell>
          <cell r="O17">
            <v>-191</v>
          </cell>
        </row>
        <row r="18">
          <cell r="K18">
            <v>-11703</v>
          </cell>
          <cell r="L18">
            <v>9636.2577700000002</v>
          </cell>
          <cell r="M18">
            <v>-596</v>
          </cell>
          <cell r="N18">
            <v>57</v>
          </cell>
          <cell r="O18">
            <v>-346</v>
          </cell>
        </row>
        <row r="19">
          <cell r="K19">
            <v>-12143</v>
          </cell>
          <cell r="L19">
            <v>9467.8181999999997</v>
          </cell>
          <cell r="M19">
            <v>-966</v>
          </cell>
          <cell r="N19">
            <v>52</v>
          </cell>
          <cell r="O19">
            <v>-470</v>
          </cell>
        </row>
        <row r="20">
          <cell r="K20">
            <v>-12749</v>
          </cell>
          <cell r="L20">
            <v>9244.6020100000005</v>
          </cell>
          <cell r="M20">
            <v>-1170</v>
          </cell>
          <cell r="N20">
            <v>37</v>
          </cell>
          <cell r="O20">
            <v>-618</v>
          </cell>
        </row>
        <row r="21">
          <cell r="K21">
            <v>-13377</v>
          </cell>
          <cell r="L21">
            <v>8948.2735599999996</v>
          </cell>
          <cell r="M21">
            <v>-1438</v>
          </cell>
          <cell r="N21">
            <v>19</v>
          </cell>
          <cell r="O21">
            <v>-790</v>
          </cell>
        </row>
        <row r="22">
          <cell r="K22">
            <v>-13667</v>
          </cell>
          <cell r="L22">
            <v>8702.9244699999999</v>
          </cell>
          <cell r="M22">
            <v>-1554</v>
          </cell>
          <cell r="N22">
            <v>9</v>
          </cell>
          <cell r="O22">
            <v>-1034</v>
          </cell>
        </row>
        <row r="23">
          <cell r="K23">
            <v>-13875</v>
          </cell>
          <cell r="L23">
            <v>8095.5220900000004</v>
          </cell>
          <cell r="M23">
            <v>-1875</v>
          </cell>
          <cell r="N23">
            <v>6</v>
          </cell>
          <cell r="O23">
            <v>-1150</v>
          </cell>
        </row>
        <row r="24">
          <cell r="K24">
            <v>-14208</v>
          </cell>
          <cell r="L24">
            <v>6863.5353599999999</v>
          </cell>
          <cell r="M24">
            <v>-1936</v>
          </cell>
          <cell r="N24">
            <v>0</v>
          </cell>
          <cell r="O24">
            <v>-1275</v>
          </cell>
        </row>
        <row r="25">
          <cell r="K25">
            <v>-14554</v>
          </cell>
          <cell r="L25">
            <v>6394.9502599999996</v>
          </cell>
          <cell r="M25">
            <v>-2181</v>
          </cell>
          <cell r="N25">
            <v>-6</v>
          </cell>
          <cell r="O25">
            <v>-1441</v>
          </cell>
        </row>
        <row r="26">
          <cell r="K26">
            <v>-14973</v>
          </cell>
          <cell r="L26">
            <v>6101.69</v>
          </cell>
          <cell r="M26">
            <v>-2435</v>
          </cell>
          <cell r="N26">
            <v>-44</v>
          </cell>
          <cell r="O26">
            <v>-1514</v>
          </cell>
        </row>
        <row r="27">
          <cell r="K27">
            <v>-15304</v>
          </cell>
          <cell r="L27">
            <v>5861.6628899999996</v>
          </cell>
          <cell r="M27">
            <v>-2699</v>
          </cell>
          <cell r="N27">
            <v>-113</v>
          </cell>
          <cell r="O27">
            <v>-1594</v>
          </cell>
        </row>
        <row r="28">
          <cell r="K28">
            <v>-15789</v>
          </cell>
          <cell r="L28">
            <v>5669.1338800000003</v>
          </cell>
          <cell r="M28">
            <v>-2860</v>
          </cell>
          <cell r="N28">
            <v>-211</v>
          </cell>
          <cell r="O28">
            <v>-1672</v>
          </cell>
        </row>
        <row r="29">
          <cell r="K29">
            <v>-16894</v>
          </cell>
          <cell r="L29">
            <v>5311.1750099999999</v>
          </cell>
          <cell r="M29">
            <v>-3032</v>
          </cell>
          <cell r="N29">
            <v>-309</v>
          </cell>
          <cell r="O29">
            <v>-1734</v>
          </cell>
        </row>
        <row r="30">
          <cell r="K30">
            <v>-17140</v>
          </cell>
          <cell r="L30">
            <v>4958.4263700000001</v>
          </cell>
          <cell r="M30">
            <v>-3470</v>
          </cell>
          <cell r="N30">
            <v>-853</v>
          </cell>
          <cell r="O30">
            <v>-1866</v>
          </cell>
        </row>
        <row r="31">
          <cell r="K31">
            <v>-18056</v>
          </cell>
          <cell r="L31">
            <v>4541.2269900000001</v>
          </cell>
          <cell r="M31">
            <v>-4208</v>
          </cell>
          <cell r="N31">
            <v>-1062</v>
          </cell>
          <cell r="O31">
            <v>-2172</v>
          </cell>
        </row>
        <row r="32">
          <cell r="K32">
            <v>-19029</v>
          </cell>
          <cell r="L32">
            <v>4310.2696900000001</v>
          </cell>
          <cell r="M32">
            <v>-4548</v>
          </cell>
          <cell r="N32">
            <v>-1448</v>
          </cell>
          <cell r="O32">
            <v>-2489</v>
          </cell>
        </row>
        <row r="33">
          <cell r="K33">
            <v>-19637</v>
          </cell>
          <cell r="L33">
            <v>4122.5619299999998</v>
          </cell>
          <cell r="M33">
            <v>-4926</v>
          </cell>
          <cell r="N33">
            <v>-1936</v>
          </cell>
          <cell r="O33">
            <v>-2749</v>
          </cell>
        </row>
        <row r="34">
          <cell r="K34">
            <v>-20651</v>
          </cell>
          <cell r="L34">
            <v>3318.1400600000002</v>
          </cell>
          <cell r="M34">
            <v>-5586</v>
          </cell>
          <cell r="N34">
            <v>-2547</v>
          </cell>
          <cell r="O34">
            <v>-3059</v>
          </cell>
        </row>
        <row r="35">
          <cell r="K35">
            <v>-27602</v>
          </cell>
          <cell r="L35">
            <v>-3613.8393099999998</v>
          </cell>
          <cell r="M35">
            <v>-8895</v>
          </cell>
          <cell r="N35">
            <v>-15239</v>
          </cell>
          <cell r="O35">
            <v>-6703</v>
          </cell>
        </row>
      </sheetData>
      <sheetData sheetId="7"/>
      <sheetData sheetId="8">
        <row r="1">
          <cell r="E1" t="str">
            <v>June</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9.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D63A-8FBC-4195-9E3E-1D7334B48E3D}">
  <dimension ref="A1:J49"/>
  <sheetViews>
    <sheetView tabSelected="1" zoomScale="85" zoomScaleNormal="85" workbookViewId="0">
      <selection activeCell="A50" sqref="A50:XFD1048576"/>
    </sheetView>
  </sheetViews>
  <sheetFormatPr defaultColWidth="0" defaultRowHeight="12.5" zeroHeight="1" x14ac:dyDescent="0.25"/>
  <cols>
    <col min="1" max="10" width="9.1796875" customWidth="1"/>
    <col min="11" max="16384" width="9.1796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6D5F-F1B6-4BCA-B338-0570F5E0D6CF}">
  <dimension ref="A1:J64"/>
  <sheetViews>
    <sheetView topLeftCell="A22" zoomScale="90" zoomScaleNormal="90" workbookViewId="0">
      <selection activeCell="A65" sqref="A65:XFD1048576"/>
    </sheetView>
  </sheetViews>
  <sheetFormatPr defaultColWidth="0" defaultRowHeight="12.5" zeroHeight="1" x14ac:dyDescent="0.25"/>
  <cols>
    <col min="1" max="10" width="9.1796875" customWidth="1"/>
    <col min="11" max="16384" width="9.1796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3:AE95"/>
  <sheetViews>
    <sheetView zoomScaleNormal="100" workbookViewId="0">
      <selection activeCell="F9" sqref="F9"/>
    </sheetView>
  </sheetViews>
  <sheetFormatPr defaultRowHeight="11.5" x14ac:dyDescent="0.25"/>
  <cols>
    <col min="1" max="1" width="2.453125" style="1" customWidth="1"/>
    <col min="2" max="2" width="2.54296875" style="1" customWidth="1"/>
    <col min="3" max="3" width="16.1796875" style="1" customWidth="1"/>
    <col min="4" max="4" width="10" style="1" bestFit="1" customWidth="1"/>
    <col min="5" max="5" width="10.81640625" style="1" bestFit="1" customWidth="1"/>
    <col min="6" max="6" width="10" style="1" bestFit="1" customWidth="1"/>
    <col min="7" max="8" width="10" style="1" customWidth="1"/>
    <col min="9" max="9" width="4.1796875" style="1" customWidth="1"/>
    <col min="10" max="15" width="8.54296875" style="1" customWidth="1"/>
    <col min="16" max="16" width="2.54296875" style="1" customWidth="1"/>
    <col min="17" max="17" width="18.453125" style="1" customWidth="1"/>
    <col min="18" max="22" width="8.7265625" style="1"/>
    <col min="23" max="23" width="3.54296875" style="1" customWidth="1"/>
    <col min="24" max="24" width="15.81640625" style="11" bestFit="1" customWidth="1"/>
    <col min="25" max="26" width="6.54296875" style="11" bestFit="1" customWidth="1"/>
    <col min="27" max="27" width="7.81640625" style="11" bestFit="1" customWidth="1"/>
    <col min="28" max="28" width="8" style="11" bestFit="1" customWidth="1"/>
    <col min="29" max="256" width="8.7265625" style="1"/>
    <col min="257" max="257" width="2.453125" style="1" customWidth="1"/>
    <col min="258" max="258" width="2.54296875" style="1" customWidth="1"/>
    <col min="259" max="259" width="14.54296875" style="1" customWidth="1"/>
    <col min="260" max="260" width="10" style="1" bestFit="1" customWidth="1"/>
    <col min="261" max="261" width="10.81640625" style="1" bestFit="1" customWidth="1"/>
    <col min="262" max="262" width="10" style="1" bestFit="1" customWidth="1"/>
    <col min="263" max="264" width="10" style="1" customWidth="1"/>
    <col min="265" max="265" width="4.1796875" style="1" customWidth="1"/>
    <col min="266" max="271" width="8.54296875" style="1" customWidth="1"/>
    <col min="272" max="272" width="2.54296875" style="1" customWidth="1"/>
    <col min="273" max="273" width="18.453125" style="1" customWidth="1"/>
    <col min="274" max="278" width="8.7265625" style="1"/>
    <col min="279" max="279" width="3.54296875" style="1" customWidth="1"/>
    <col min="280" max="280" width="15.81640625" style="1" bestFit="1" customWidth="1"/>
    <col min="281" max="282" width="6.54296875" style="1" bestFit="1" customWidth="1"/>
    <col min="283" max="283" width="7.81640625" style="1" bestFit="1" customWidth="1"/>
    <col min="284" max="284" width="8" style="1" bestFit="1" customWidth="1"/>
    <col min="285" max="512" width="8.7265625" style="1"/>
    <col min="513" max="513" width="2.453125" style="1" customWidth="1"/>
    <col min="514" max="514" width="2.54296875" style="1" customWidth="1"/>
    <col min="515" max="515" width="14.54296875" style="1" customWidth="1"/>
    <col min="516" max="516" width="10" style="1" bestFit="1" customWidth="1"/>
    <col min="517" max="517" width="10.81640625" style="1" bestFit="1" customWidth="1"/>
    <col min="518" max="518" width="10" style="1" bestFit="1" customWidth="1"/>
    <col min="519" max="520" width="10" style="1" customWidth="1"/>
    <col min="521" max="521" width="4.1796875" style="1" customWidth="1"/>
    <col min="522" max="527" width="8.54296875" style="1" customWidth="1"/>
    <col min="528" max="528" width="2.54296875" style="1" customWidth="1"/>
    <col min="529" max="529" width="18.453125" style="1" customWidth="1"/>
    <col min="530" max="534" width="8.7265625" style="1"/>
    <col min="535" max="535" width="3.54296875" style="1" customWidth="1"/>
    <col min="536" max="536" width="15.81640625" style="1" bestFit="1" customWidth="1"/>
    <col min="537" max="538" width="6.54296875" style="1" bestFit="1" customWidth="1"/>
    <col min="539" max="539" width="7.81640625" style="1" bestFit="1" customWidth="1"/>
    <col min="540" max="540" width="8" style="1" bestFit="1" customWidth="1"/>
    <col min="541" max="768" width="8.7265625" style="1"/>
    <col min="769" max="769" width="2.453125" style="1" customWidth="1"/>
    <col min="770" max="770" width="2.54296875" style="1" customWidth="1"/>
    <col min="771" max="771" width="14.54296875" style="1" customWidth="1"/>
    <col min="772" max="772" width="10" style="1" bestFit="1" customWidth="1"/>
    <col min="773" max="773" width="10.81640625" style="1" bestFit="1" customWidth="1"/>
    <col min="774" max="774" width="10" style="1" bestFit="1" customWidth="1"/>
    <col min="775" max="776" width="10" style="1" customWidth="1"/>
    <col min="777" max="777" width="4.1796875" style="1" customWidth="1"/>
    <col min="778" max="783" width="8.54296875" style="1" customWidth="1"/>
    <col min="784" max="784" width="2.54296875" style="1" customWidth="1"/>
    <col min="785" max="785" width="18.453125" style="1" customWidth="1"/>
    <col min="786" max="790" width="8.7265625" style="1"/>
    <col min="791" max="791" width="3.54296875" style="1" customWidth="1"/>
    <col min="792" max="792" width="15.81640625" style="1" bestFit="1" customWidth="1"/>
    <col min="793" max="794" width="6.54296875" style="1" bestFit="1" customWidth="1"/>
    <col min="795" max="795" width="7.81640625" style="1" bestFit="1" customWidth="1"/>
    <col min="796" max="796" width="8" style="1" bestFit="1" customWidth="1"/>
    <col min="797" max="1024" width="8.7265625" style="1"/>
    <col min="1025" max="1025" width="2.453125" style="1" customWidth="1"/>
    <col min="1026" max="1026" width="2.54296875" style="1" customWidth="1"/>
    <col min="1027" max="1027" width="14.54296875" style="1" customWidth="1"/>
    <col min="1028" max="1028" width="10" style="1" bestFit="1" customWidth="1"/>
    <col min="1029" max="1029" width="10.81640625" style="1" bestFit="1" customWidth="1"/>
    <col min="1030" max="1030" width="10" style="1" bestFit="1" customWidth="1"/>
    <col min="1031" max="1032" width="10" style="1" customWidth="1"/>
    <col min="1033" max="1033" width="4.1796875" style="1" customWidth="1"/>
    <col min="1034" max="1039" width="8.54296875" style="1" customWidth="1"/>
    <col min="1040" max="1040" width="2.54296875" style="1" customWidth="1"/>
    <col min="1041" max="1041" width="18.453125" style="1" customWidth="1"/>
    <col min="1042" max="1046" width="8.7265625" style="1"/>
    <col min="1047" max="1047" width="3.54296875" style="1" customWidth="1"/>
    <col min="1048" max="1048" width="15.81640625" style="1" bestFit="1" customWidth="1"/>
    <col min="1049" max="1050" width="6.54296875" style="1" bestFit="1" customWidth="1"/>
    <col min="1051" max="1051" width="7.81640625" style="1" bestFit="1" customWidth="1"/>
    <col min="1052" max="1052" width="8" style="1" bestFit="1" customWidth="1"/>
    <col min="1053" max="1280" width="8.7265625" style="1"/>
    <col min="1281" max="1281" width="2.453125" style="1" customWidth="1"/>
    <col min="1282" max="1282" width="2.54296875" style="1" customWidth="1"/>
    <col min="1283" max="1283" width="14.54296875" style="1" customWidth="1"/>
    <col min="1284" max="1284" width="10" style="1" bestFit="1" customWidth="1"/>
    <col min="1285" max="1285" width="10.81640625" style="1" bestFit="1" customWidth="1"/>
    <col min="1286" max="1286" width="10" style="1" bestFit="1" customWidth="1"/>
    <col min="1287" max="1288" width="10" style="1" customWidth="1"/>
    <col min="1289" max="1289" width="4.1796875" style="1" customWidth="1"/>
    <col min="1290" max="1295" width="8.54296875" style="1" customWidth="1"/>
    <col min="1296" max="1296" width="2.54296875" style="1" customWidth="1"/>
    <col min="1297" max="1297" width="18.453125" style="1" customWidth="1"/>
    <col min="1298" max="1302" width="8.7265625" style="1"/>
    <col min="1303" max="1303" width="3.54296875" style="1" customWidth="1"/>
    <col min="1304" max="1304" width="15.81640625" style="1" bestFit="1" customWidth="1"/>
    <col min="1305" max="1306" width="6.54296875" style="1" bestFit="1" customWidth="1"/>
    <col min="1307" max="1307" width="7.81640625" style="1" bestFit="1" customWidth="1"/>
    <col min="1308" max="1308" width="8" style="1" bestFit="1" customWidth="1"/>
    <col min="1309" max="1536" width="8.7265625" style="1"/>
    <col min="1537" max="1537" width="2.453125" style="1" customWidth="1"/>
    <col min="1538" max="1538" width="2.54296875" style="1" customWidth="1"/>
    <col min="1539" max="1539" width="14.54296875" style="1" customWidth="1"/>
    <col min="1540" max="1540" width="10" style="1" bestFit="1" customWidth="1"/>
    <col min="1541" max="1541" width="10.81640625" style="1" bestFit="1" customWidth="1"/>
    <col min="1542" max="1542" width="10" style="1" bestFit="1" customWidth="1"/>
    <col min="1543" max="1544" width="10" style="1" customWidth="1"/>
    <col min="1545" max="1545" width="4.1796875" style="1" customWidth="1"/>
    <col min="1546" max="1551" width="8.54296875" style="1" customWidth="1"/>
    <col min="1552" max="1552" width="2.54296875" style="1" customWidth="1"/>
    <col min="1553" max="1553" width="18.453125" style="1" customWidth="1"/>
    <col min="1554" max="1558" width="8.7265625" style="1"/>
    <col min="1559" max="1559" width="3.54296875" style="1" customWidth="1"/>
    <col min="1560" max="1560" width="15.81640625" style="1" bestFit="1" customWidth="1"/>
    <col min="1561" max="1562" width="6.54296875" style="1" bestFit="1" customWidth="1"/>
    <col min="1563" max="1563" width="7.81640625" style="1" bestFit="1" customWidth="1"/>
    <col min="1564" max="1564" width="8" style="1" bestFit="1" customWidth="1"/>
    <col min="1565" max="1792" width="8.7265625" style="1"/>
    <col min="1793" max="1793" width="2.453125" style="1" customWidth="1"/>
    <col min="1794" max="1794" width="2.54296875" style="1" customWidth="1"/>
    <col min="1795" max="1795" width="14.54296875" style="1" customWidth="1"/>
    <col min="1796" max="1796" width="10" style="1" bestFit="1" customWidth="1"/>
    <col min="1797" max="1797" width="10.81640625" style="1" bestFit="1" customWidth="1"/>
    <col min="1798" max="1798" width="10" style="1" bestFit="1" customWidth="1"/>
    <col min="1799" max="1800" width="10" style="1" customWidth="1"/>
    <col min="1801" max="1801" width="4.1796875" style="1" customWidth="1"/>
    <col min="1802" max="1807" width="8.54296875" style="1" customWidth="1"/>
    <col min="1808" max="1808" width="2.54296875" style="1" customWidth="1"/>
    <col min="1809" max="1809" width="18.453125" style="1" customWidth="1"/>
    <col min="1810" max="1814" width="8.7265625" style="1"/>
    <col min="1815" max="1815" width="3.54296875" style="1" customWidth="1"/>
    <col min="1816" max="1816" width="15.81640625" style="1" bestFit="1" customWidth="1"/>
    <col min="1817" max="1818" width="6.54296875" style="1" bestFit="1" customWidth="1"/>
    <col min="1819" max="1819" width="7.81640625" style="1" bestFit="1" customWidth="1"/>
    <col min="1820" max="1820" width="8" style="1" bestFit="1" customWidth="1"/>
    <col min="1821" max="2048" width="8.7265625" style="1"/>
    <col min="2049" max="2049" width="2.453125" style="1" customWidth="1"/>
    <col min="2050" max="2050" width="2.54296875" style="1" customWidth="1"/>
    <col min="2051" max="2051" width="14.54296875" style="1" customWidth="1"/>
    <col min="2052" max="2052" width="10" style="1" bestFit="1" customWidth="1"/>
    <col min="2053" max="2053" width="10.81640625" style="1" bestFit="1" customWidth="1"/>
    <col min="2054" max="2054" width="10" style="1" bestFit="1" customWidth="1"/>
    <col min="2055" max="2056" width="10" style="1" customWidth="1"/>
    <col min="2057" max="2057" width="4.1796875" style="1" customWidth="1"/>
    <col min="2058" max="2063" width="8.54296875" style="1" customWidth="1"/>
    <col min="2064" max="2064" width="2.54296875" style="1" customWidth="1"/>
    <col min="2065" max="2065" width="18.453125" style="1" customWidth="1"/>
    <col min="2066" max="2070" width="8.7265625" style="1"/>
    <col min="2071" max="2071" width="3.54296875" style="1" customWidth="1"/>
    <col min="2072" max="2072" width="15.81640625" style="1" bestFit="1" customWidth="1"/>
    <col min="2073" max="2074" width="6.54296875" style="1" bestFit="1" customWidth="1"/>
    <col min="2075" max="2075" width="7.81640625" style="1" bestFit="1" customWidth="1"/>
    <col min="2076" max="2076" width="8" style="1" bestFit="1" customWidth="1"/>
    <col min="2077" max="2304" width="8.7265625" style="1"/>
    <col min="2305" max="2305" width="2.453125" style="1" customWidth="1"/>
    <col min="2306" max="2306" width="2.54296875" style="1" customWidth="1"/>
    <col min="2307" max="2307" width="14.54296875" style="1" customWidth="1"/>
    <col min="2308" max="2308" width="10" style="1" bestFit="1" customWidth="1"/>
    <col min="2309" max="2309" width="10.81640625" style="1" bestFit="1" customWidth="1"/>
    <col min="2310" max="2310" width="10" style="1" bestFit="1" customWidth="1"/>
    <col min="2311" max="2312" width="10" style="1" customWidth="1"/>
    <col min="2313" max="2313" width="4.1796875" style="1" customWidth="1"/>
    <col min="2314" max="2319" width="8.54296875" style="1" customWidth="1"/>
    <col min="2320" max="2320" width="2.54296875" style="1" customWidth="1"/>
    <col min="2321" max="2321" width="18.453125" style="1" customWidth="1"/>
    <col min="2322" max="2326" width="8.7265625" style="1"/>
    <col min="2327" max="2327" width="3.54296875" style="1" customWidth="1"/>
    <col min="2328" max="2328" width="15.81640625" style="1" bestFit="1" customWidth="1"/>
    <col min="2329" max="2330" width="6.54296875" style="1" bestFit="1" customWidth="1"/>
    <col min="2331" max="2331" width="7.81640625" style="1" bestFit="1" customWidth="1"/>
    <col min="2332" max="2332" width="8" style="1" bestFit="1" customWidth="1"/>
    <col min="2333" max="2560" width="8.7265625" style="1"/>
    <col min="2561" max="2561" width="2.453125" style="1" customWidth="1"/>
    <col min="2562" max="2562" width="2.54296875" style="1" customWidth="1"/>
    <col min="2563" max="2563" width="14.54296875" style="1" customWidth="1"/>
    <col min="2564" max="2564" width="10" style="1" bestFit="1" customWidth="1"/>
    <col min="2565" max="2565" width="10.81640625" style="1" bestFit="1" customWidth="1"/>
    <col min="2566" max="2566" width="10" style="1" bestFit="1" customWidth="1"/>
    <col min="2567" max="2568" width="10" style="1" customWidth="1"/>
    <col min="2569" max="2569" width="4.1796875" style="1" customWidth="1"/>
    <col min="2570" max="2575" width="8.54296875" style="1" customWidth="1"/>
    <col min="2576" max="2576" width="2.54296875" style="1" customWidth="1"/>
    <col min="2577" max="2577" width="18.453125" style="1" customWidth="1"/>
    <col min="2578" max="2582" width="8.7265625" style="1"/>
    <col min="2583" max="2583" width="3.54296875" style="1" customWidth="1"/>
    <col min="2584" max="2584" width="15.81640625" style="1" bestFit="1" customWidth="1"/>
    <col min="2585" max="2586" width="6.54296875" style="1" bestFit="1" customWidth="1"/>
    <col min="2587" max="2587" width="7.81640625" style="1" bestFit="1" customWidth="1"/>
    <col min="2588" max="2588" width="8" style="1" bestFit="1" customWidth="1"/>
    <col min="2589" max="2816" width="8.7265625" style="1"/>
    <col min="2817" max="2817" width="2.453125" style="1" customWidth="1"/>
    <col min="2818" max="2818" width="2.54296875" style="1" customWidth="1"/>
    <col min="2819" max="2819" width="14.54296875" style="1" customWidth="1"/>
    <col min="2820" max="2820" width="10" style="1" bestFit="1" customWidth="1"/>
    <col min="2821" max="2821" width="10.81640625" style="1" bestFit="1" customWidth="1"/>
    <col min="2822" max="2822" width="10" style="1" bestFit="1" customWidth="1"/>
    <col min="2823" max="2824" width="10" style="1" customWidth="1"/>
    <col min="2825" max="2825" width="4.1796875" style="1" customWidth="1"/>
    <col min="2826" max="2831" width="8.54296875" style="1" customWidth="1"/>
    <col min="2832" max="2832" width="2.54296875" style="1" customWidth="1"/>
    <col min="2833" max="2833" width="18.453125" style="1" customWidth="1"/>
    <col min="2834" max="2838" width="8.7265625" style="1"/>
    <col min="2839" max="2839" width="3.54296875" style="1" customWidth="1"/>
    <col min="2840" max="2840" width="15.81640625" style="1" bestFit="1" customWidth="1"/>
    <col min="2841" max="2842" width="6.54296875" style="1" bestFit="1" customWidth="1"/>
    <col min="2843" max="2843" width="7.81640625" style="1" bestFit="1" customWidth="1"/>
    <col min="2844" max="2844" width="8" style="1" bestFit="1" customWidth="1"/>
    <col min="2845" max="3072" width="8.7265625" style="1"/>
    <col min="3073" max="3073" width="2.453125" style="1" customWidth="1"/>
    <col min="3074" max="3074" width="2.54296875" style="1" customWidth="1"/>
    <col min="3075" max="3075" width="14.54296875" style="1" customWidth="1"/>
    <col min="3076" max="3076" width="10" style="1" bestFit="1" customWidth="1"/>
    <col min="3077" max="3077" width="10.81640625" style="1" bestFit="1" customWidth="1"/>
    <col min="3078" max="3078" width="10" style="1" bestFit="1" customWidth="1"/>
    <col min="3079" max="3080" width="10" style="1" customWidth="1"/>
    <col min="3081" max="3081" width="4.1796875" style="1" customWidth="1"/>
    <col min="3082" max="3087" width="8.54296875" style="1" customWidth="1"/>
    <col min="3088" max="3088" width="2.54296875" style="1" customWidth="1"/>
    <col min="3089" max="3089" width="18.453125" style="1" customWidth="1"/>
    <col min="3090" max="3094" width="8.7265625" style="1"/>
    <col min="3095" max="3095" width="3.54296875" style="1" customWidth="1"/>
    <col min="3096" max="3096" width="15.81640625" style="1" bestFit="1" customWidth="1"/>
    <col min="3097" max="3098" width="6.54296875" style="1" bestFit="1" customWidth="1"/>
    <col min="3099" max="3099" width="7.81640625" style="1" bestFit="1" customWidth="1"/>
    <col min="3100" max="3100" width="8" style="1" bestFit="1" customWidth="1"/>
    <col min="3101" max="3328" width="8.7265625" style="1"/>
    <col min="3329" max="3329" width="2.453125" style="1" customWidth="1"/>
    <col min="3330" max="3330" width="2.54296875" style="1" customWidth="1"/>
    <col min="3331" max="3331" width="14.54296875" style="1" customWidth="1"/>
    <col min="3332" max="3332" width="10" style="1" bestFit="1" customWidth="1"/>
    <col min="3333" max="3333" width="10.81640625" style="1" bestFit="1" customWidth="1"/>
    <col min="3334" max="3334" width="10" style="1" bestFit="1" customWidth="1"/>
    <col min="3335" max="3336" width="10" style="1" customWidth="1"/>
    <col min="3337" max="3337" width="4.1796875" style="1" customWidth="1"/>
    <col min="3338" max="3343" width="8.54296875" style="1" customWidth="1"/>
    <col min="3344" max="3344" width="2.54296875" style="1" customWidth="1"/>
    <col min="3345" max="3345" width="18.453125" style="1" customWidth="1"/>
    <col min="3346" max="3350" width="8.7265625" style="1"/>
    <col min="3351" max="3351" width="3.54296875" style="1" customWidth="1"/>
    <col min="3352" max="3352" width="15.81640625" style="1" bestFit="1" customWidth="1"/>
    <col min="3353" max="3354" width="6.54296875" style="1" bestFit="1" customWidth="1"/>
    <col min="3355" max="3355" width="7.81640625" style="1" bestFit="1" customWidth="1"/>
    <col min="3356" max="3356" width="8" style="1" bestFit="1" customWidth="1"/>
    <col min="3357" max="3584" width="8.7265625" style="1"/>
    <col min="3585" max="3585" width="2.453125" style="1" customWidth="1"/>
    <col min="3586" max="3586" width="2.54296875" style="1" customWidth="1"/>
    <col min="3587" max="3587" width="14.54296875" style="1" customWidth="1"/>
    <col min="3588" max="3588" width="10" style="1" bestFit="1" customWidth="1"/>
    <col min="3589" max="3589" width="10.81640625" style="1" bestFit="1" customWidth="1"/>
    <col min="3590" max="3590" width="10" style="1" bestFit="1" customWidth="1"/>
    <col min="3591" max="3592" width="10" style="1" customWidth="1"/>
    <col min="3593" max="3593" width="4.1796875" style="1" customWidth="1"/>
    <col min="3594" max="3599" width="8.54296875" style="1" customWidth="1"/>
    <col min="3600" max="3600" width="2.54296875" style="1" customWidth="1"/>
    <col min="3601" max="3601" width="18.453125" style="1" customWidth="1"/>
    <col min="3602" max="3606" width="8.7265625" style="1"/>
    <col min="3607" max="3607" width="3.54296875" style="1" customWidth="1"/>
    <col min="3608" max="3608" width="15.81640625" style="1" bestFit="1" customWidth="1"/>
    <col min="3609" max="3610" width="6.54296875" style="1" bestFit="1" customWidth="1"/>
    <col min="3611" max="3611" width="7.81640625" style="1" bestFit="1" customWidth="1"/>
    <col min="3612" max="3612" width="8" style="1" bestFit="1" customWidth="1"/>
    <col min="3613" max="3840" width="8.7265625" style="1"/>
    <col min="3841" max="3841" width="2.453125" style="1" customWidth="1"/>
    <col min="3842" max="3842" width="2.54296875" style="1" customWidth="1"/>
    <col min="3843" max="3843" width="14.54296875" style="1" customWidth="1"/>
    <col min="3844" max="3844" width="10" style="1" bestFit="1" customWidth="1"/>
    <col min="3845" max="3845" width="10.81640625" style="1" bestFit="1" customWidth="1"/>
    <col min="3846" max="3846" width="10" style="1" bestFit="1" customWidth="1"/>
    <col min="3847" max="3848" width="10" style="1" customWidth="1"/>
    <col min="3849" max="3849" width="4.1796875" style="1" customWidth="1"/>
    <col min="3850" max="3855" width="8.54296875" style="1" customWidth="1"/>
    <col min="3856" max="3856" width="2.54296875" style="1" customWidth="1"/>
    <col min="3857" max="3857" width="18.453125" style="1" customWidth="1"/>
    <col min="3858" max="3862" width="8.7265625" style="1"/>
    <col min="3863" max="3863" width="3.54296875" style="1" customWidth="1"/>
    <col min="3864" max="3864" width="15.81640625" style="1" bestFit="1" customWidth="1"/>
    <col min="3865" max="3866" width="6.54296875" style="1" bestFit="1" customWidth="1"/>
    <col min="3867" max="3867" width="7.81640625" style="1" bestFit="1" customWidth="1"/>
    <col min="3868" max="3868" width="8" style="1" bestFit="1" customWidth="1"/>
    <col min="3869" max="4096" width="8.7265625" style="1"/>
    <col min="4097" max="4097" width="2.453125" style="1" customWidth="1"/>
    <col min="4098" max="4098" width="2.54296875" style="1" customWidth="1"/>
    <col min="4099" max="4099" width="14.54296875" style="1" customWidth="1"/>
    <col min="4100" max="4100" width="10" style="1" bestFit="1" customWidth="1"/>
    <col min="4101" max="4101" width="10.81640625" style="1" bestFit="1" customWidth="1"/>
    <col min="4102" max="4102" width="10" style="1" bestFit="1" customWidth="1"/>
    <col min="4103" max="4104" width="10" style="1" customWidth="1"/>
    <col min="4105" max="4105" width="4.1796875" style="1" customWidth="1"/>
    <col min="4106" max="4111" width="8.54296875" style="1" customWidth="1"/>
    <col min="4112" max="4112" width="2.54296875" style="1" customWidth="1"/>
    <col min="4113" max="4113" width="18.453125" style="1" customWidth="1"/>
    <col min="4114" max="4118" width="8.7265625" style="1"/>
    <col min="4119" max="4119" width="3.54296875" style="1" customWidth="1"/>
    <col min="4120" max="4120" width="15.81640625" style="1" bestFit="1" customWidth="1"/>
    <col min="4121" max="4122" width="6.54296875" style="1" bestFit="1" customWidth="1"/>
    <col min="4123" max="4123" width="7.81640625" style="1" bestFit="1" customWidth="1"/>
    <col min="4124" max="4124" width="8" style="1" bestFit="1" customWidth="1"/>
    <col min="4125" max="4352" width="8.7265625" style="1"/>
    <col min="4353" max="4353" width="2.453125" style="1" customWidth="1"/>
    <col min="4354" max="4354" width="2.54296875" style="1" customWidth="1"/>
    <col min="4355" max="4355" width="14.54296875" style="1" customWidth="1"/>
    <col min="4356" max="4356" width="10" style="1" bestFit="1" customWidth="1"/>
    <col min="4357" max="4357" width="10.81640625" style="1" bestFit="1" customWidth="1"/>
    <col min="4358" max="4358" width="10" style="1" bestFit="1" customWidth="1"/>
    <col min="4359" max="4360" width="10" style="1" customWidth="1"/>
    <col min="4361" max="4361" width="4.1796875" style="1" customWidth="1"/>
    <col min="4362" max="4367" width="8.54296875" style="1" customWidth="1"/>
    <col min="4368" max="4368" width="2.54296875" style="1" customWidth="1"/>
    <col min="4369" max="4369" width="18.453125" style="1" customWidth="1"/>
    <col min="4370" max="4374" width="8.7265625" style="1"/>
    <col min="4375" max="4375" width="3.54296875" style="1" customWidth="1"/>
    <col min="4376" max="4376" width="15.81640625" style="1" bestFit="1" customWidth="1"/>
    <col min="4377" max="4378" width="6.54296875" style="1" bestFit="1" customWidth="1"/>
    <col min="4379" max="4379" width="7.81640625" style="1" bestFit="1" customWidth="1"/>
    <col min="4380" max="4380" width="8" style="1" bestFit="1" customWidth="1"/>
    <col min="4381" max="4608" width="8.7265625" style="1"/>
    <col min="4609" max="4609" width="2.453125" style="1" customWidth="1"/>
    <col min="4610" max="4610" width="2.54296875" style="1" customWidth="1"/>
    <col min="4611" max="4611" width="14.54296875" style="1" customWidth="1"/>
    <col min="4612" max="4612" width="10" style="1" bestFit="1" customWidth="1"/>
    <col min="4613" max="4613" width="10.81640625" style="1" bestFit="1" customWidth="1"/>
    <col min="4614" max="4614" width="10" style="1" bestFit="1" customWidth="1"/>
    <col min="4615" max="4616" width="10" style="1" customWidth="1"/>
    <col min="4617" max="4617" width="4.1796875" style="1" customWidth="1"/>
    <col min="4618" max="4623" width="8.54296875" style="1" customWidth="1"/>
    <col min="4624" max="4624" width="2.54296875" style="1" customWidth="1"/>
    <col min="4625" max="4625" width="18.453125" style="1" customWidth="1"/>
    <col min="4626" max="4630" width="8.7265625" style="1"/>
    <col min="4631" max="4631" width="3.54296875" style="1" customWidth="1"/>
    <col min="4632" max="4632" width="15.81640625" style="1" bestFit="1" customWidth="1"/>
    <col min="4633" max="4634" width="6.54296875" style="1" bestFit="1" customWidth="1"/>
    <col min="4635" max="4635" width="7.81640625" style="1" bestFit="1" customWidth="1"/>
    <col min="4636" max="4636" width="8" style="1" bestFit="1" customWidth="1"/>
    <col min="4637" max="4864" width="8.7265625" style="1"/>
    <col min="4865" max="4865" width="2.453125" style="1" customWidth="1"/>
    <col min="4866" max="4866" width="2.54296875" style="1" customWidth="1"/>
    <col min="4867" max="4867" width="14.54296875" style="1" customWidth="1"/>
    <col min="4868" max="4868" width="10" style="1" bestFit="1" customWidth="1"/>
    <col min="4869" max="4869" width="10.81640625" style="1" bestFit="1" customWidth="1"/>
    <col min="4870" max="4870" width="10" style="1" bestFit="1" customWidth="1"/>
    <col min="4871" max="4872" width="10" style="1" customWidth="1"/>
    <col min="4873" max="4873" width="4.1796875" style="1" customWidth="1"/>
    <col min="4874" max="4879" width="8.54296875" style="1" customWidth="1"/>
    <col min="4880" max="4880" width="2.54296875" style="1" customWidth="1"/>
    <col min="4881" max="4881" width="18.453125" style="1" customWidth="1"/>
    <col min="4882" max="4886" width="8.7265625" style="1"/>
    <col min="4887" max="4887" width="3.54296875" style="1" customWidth="1"/>
    <col min="4888" max="4888" width="15.81640625" style="1" bestFit="1" customWidth="1"/>
    <col min="4889" max="4890" width="6.54296875" style="1" bestFit="1" customWidth="1"/>
    <col min="4891" max="4891" width="7.81640625" style="1" bestFit="1" customWidth="1"/>
    <col min="4892" max="4892" width="8" style="1" bestFit="1" customWidth="1"/>
    <col min="4893" max="5120" width="8.7265625" style="1"/>
    <col min="5121" max="5121" width="2.453125" style="1" customWidth="1"/>
    <col min="5122" max="5122" width="2.54296875" style="1" customWidth="1"/>
    <col min="5123" max="5123" width="14.54296875" style="1" customWidth="1"/>
    <col min="5124" max="5124" width="10" style="1" bestFit="1" customWidth="1"/>
    <col min="5125" max="5125" width="10.81640625" style="1" bestFit="1" customWidth="1"/>
    <col min="5126" max="5126" width="10" style="1" bestFit="1" customWidth="1"/>
    <col min="5127" max="5128" width="10" style="1" customWidth="1"/>
    <col min="5129" max="5129" width="4.1796875" style="1" customWidth="1"/>
    <col min="5130" max="5135" width="8.54296875" style="1" customWidth="1"/>
    <col min="5136" max="5136" width="2.54296875" style="1" customWidth="1"/>
    <col min="5137" max="5137" width="18.453125" style="1" customWidth="1"/>
    <col min="5138" max="5142" width="8.7265625" style="1"/>
    <col min="5143" max="5143" width="3.54296875" style="1" customWidth="1"/>
    <col min="5144" max="5144" width="15.81640625" style="1" bestFit="1" customWidth="1"/>
    <col min="5145" max="5146" width="6.54296875" style="1" bestFit="1" customWidth="1"/>
    <col min="5147" max="5147" width="7.81640625" style="1" bestFit="1" customWidth="1"/>
    <col min="5148" max="5148" width="8" style="1" bestFit="1" customWidth="1"/>
    <col min="5149" max="5376" width="8.7265625" style="1"/>
    <col min="5377" max="5377" width="2.453125" style="1" customWidth="1"/>
    <col min="5378" max="5378" width="2.54296875" style="1" customWidth="1"/>
    <col min="5379" max="5379" width="14.54296875" style="1" customWidth="1"/>
    <col min="5380" max="5380" width="10" style="1" bestFit="1" customWidth="1"/>
    <col min="5381" max="5381" width="10.81640625" style="1" bestFit="1" customWidth="1"/>
    <col min="5382" max="5382" width="10" style="1" bestFit="1" customWidth="1"/>
    <col min="5383" max="5384" width="10" style="1" customWidth="1"/>
    <col min="5385" max="5385" width="4.1796875" style="1" customWidth="1"/>
    <col min="5386" max="5391" width="8.54296875" style="1" customWidth="1"/>
    <col min="5392" max="5392" width="2.54296875" style="1" customWidth="1"/>
    <col min="5393" max="5393" width="18.453125" style="1" customWidth="1"/>
    <col min="5394" max="5398" width="8.7265625" style="1"/>
    <col min="5399" max="5399" width="3.54296875" style="1" customWidth="1"/>
    <col min="5400" max="5400" width="15.81640625" style="1" bestFit="1" customWidth="1"/>
    <col min="5401" max="5402" width="6.54296875" style="1" bestFit="1" customWidth="1"/>
    <col min="5403" max="5403" width="7.81640625" style="1" bestFit="1" customWidth="1"/>
    <col min="5404" max="5404" width="8" style="1" bestFit="1" customWidth="1"/>
    <col min="5405" max="5632" width="8.7265625" style="1"/>
    <col min="5633" max="5633" width="2.453125" style="1" customWidth="1"/>
    <col min="5634" max="5634" width="2.54296875" style="1" customWidth="1"/>
    <col min="5635" max="5635" width="14.54296875" style="1" customWidth="1"/>
    <col min="5636" max="5636" width="10" style="1" bestFit="1" customWidth="1"/>
    <col min="5637" max="5637" width="10.81640625" style="1" bestFit="1" customWidth="1"/>
    <col min="5638" max="5638" width="10" style="1" bestFit="1" customWidth="1"/>
    <col min="5639" max="5640" width="10" style="1" customWidth="1"/>
    <col min="5641" max="5641" width="4.1796875" style="1" customWidth="1"/>
    <col min="5642" max="5647" width="8.54296875" style="1" customWidth="1"/>
    <col min="5648" max="5648" width="2.54296875" style="1" customWidth="1"/>
    <col min="5649" max="5649" width="18.453125" style="1" customWidth="1"/>
    <col min="5650" max="5654" width="8.7265625" style="1"/>
    <col min="5655" max="5655" width="3.54296875" style="1" customWidth="1"/>
    <col min="5656" max="5656" width="15.81640625" style="1" bestFit="1" customWidth="1"/>
    <col min="5657" max="5658" width="6.54296875" style="1" bestFit="1" customWidth="1"/>
    <col min="5659" max="5659" width="7.81640625" style="1" bestFit="1" customWidth="1"/>
    <col min="5660" max="5660" width="8" style="1" bestFit="1" customWidth="1"/>
    <col min="5661" max="5888" width="8.7265625" style="1"/>
    <col min="5889" max="5889" width="2.453125" style="1" customWidth="1"/>
    <col min="5890" max="5890" width="2.54296875" style="1" customWidth="1"/>
    <col min="5891" max="5891" width="14.54296875" style="1" customWidth="1"/>
    <col min="5892" max="5892" width="10" style="1" bestFit="1" customWidth="1"/>
    <col min="5893" max="5893" width="10.81640625" style="1" bestFit="1" customWidth="1"/>
    <col min="5894" max="5894" width="10" style="1" bestFit="1" customWidth="1"/>
    <col min="5895" max="5896" width="10" style="1" customWidth="1"/>
    <col min="5897" max="5897" width="4.1796875" style="1" customWidth="1"/>
    <col min="5898" max="5903" width="8.54296875" style="1" customWidth="1"/>
    <col min="5904" max="5904" width="2.54296875" style="1" customWidth="1"/>
    <col min="5905" max="5905" width="18.453125" style="1" customWidth="1"/>
    <col min="5906" max="5910" width="8.7265625" style="1"/>
    <col min="5911" max="5911" width="3.54296875" style="1" customWidth="1"/>
    <col min="5912" max="5912" width="15.81640625" style="1" bestFit="1" customWidth="1"/>
    <col min="5913" max="5914" width="6.54296875" style="1" bestFit="1" customWidth="1"/>
    <col min="5915" max="5915" width="7.81640625" style="1" bestFit="1" customWidth="1"/>
    <col min="5916" max="5916" width="8" style="1" bestFit="1" customWidth="1"/>
    <col min="5917" max="6144" width="8.7265625" style="1"/>
    <col min="6145" max="6145" width="2.453125" style="1" customWidth="1"/>
    <col min="6146" max="6146" width="2.54296875" style="1" customWidth="1"/>
    <col min="6147" max="6147" width="14.54296875" style="1" customWidth="1"/>
    <col min="6148" max="6148" width="10" style="1" bestFit="1" customWidth="1"/>
    <col min="6149" max="6149" width="10.81640625" style="1" bestFit="1" customWidth="1"/>
    <col min="6150" max="6150" width="10" style="1" bestFit="1" customWidth="1"/>
    <col min="6151" max="6152" width="10" style="1" customWidth="1"/>
    <col min="6153" max="6153" width="4.1796875" style="1" customWidth="1"/>
    <col min="6154" max="6159" width="8.54296875" style="1" customWidth="1"/>
    <col min="6160" max="6160" width="2.54296875" style="1" customWidth="1"/>
    <col min="6161" max="6161" width="18.453125" style="1" customWidth="1"/>
    <col min="6162" max="6166" width="8.7265625" style="1"/>
    <col min="6167" max="6167" width="3.54296875" style="1" customWidth="1"/>
    <col min="6168" max="6168" width="15.81640625" style="1" bestFit="1" customWidth="1"/>
    <col min="6169" max="6170" width="6.54296875" style="1" bestFit="1" customWidth="1"/>
    <col min="6171" max="6171" width="7.81640625" style="1" bestFit="1" customWidth="1"/>
    <col min="6172" max="6172" width="8" style="1" bestFit="1" customWidth="1"/>
    <col min="6173" max="6400" width="8.7265625" style="1"/>
    <col min="6401" max="6401" width="2.453125" style="1" customWidth="1"/>
    <col min="6402" max="6402" width="2.54296875" style="1" customWidth="1"/>
    <col min="6403" max="6403" width="14.54296875" style="1" customWidth="1"/>
    <col min="6404" max="6404" width="10" style="1" bestFit="1" customWidth="1"/>
    <col min="6405" max="6405" width="10.81640625" style="1" bestFit="1" customWidth="1"/>
    <col min="6406" max="6406" width="10" style="1" bestFit="1" customWidth="1"/>
    <col min="6407" max="6408" width="10" style="1" customWidth="1"/>
    <col min="6409" max="6409" width="4.1796875" style="1" customWidth="1"/>
    <col min="6410" max="6415" width="8.54296875" style="1" customWidth="1"/>
    <col min="6416" max="6416" width="2.54296875" style="1" customWidth="1"/>
    <col min="6417" max="6417" width="18.453125" style="1" customWidth="1"/>
    <col min="6418" max="6422" width="8.7265625" style="1"/>
    <col min="6423" max="6423" width="3.54296875" style="1" customWidth="1"/>
    <col min="6424" max="6424" width="15.81640625" style="1" bestFit="1" customWidth="1"/>
    <col min="6425" max="6426" width="6.54296875" style="1" bestFit="1" customWidth="1"/>
    <col min="6427" max="6427" width="7.81640625" style="1" bestFit="1" customWidth="1"/>
    <col min="6428" max="6428" width="8" style="1" bestFit="1" customWidth="1"/>
    <col min="6429" max="6656" width="8.7265625" style="1"/>
    <col min="6657" max="6657" width="2.453125" style="1" customWidth="1"/>
    <col min="6658" max="6658" width="2.54296875" style="1" customWidth="1"/>
    <col min="6659" max="6659" width="14.54296875" style="1" customWidth="1"/>
    <col min="6660" max="6660" width="10" style="1" bestFit="1" customWidth="1"/>
    <col min="6661" max="6661" width="10.81640625" style="1" bestFit="1" customWidth="1"/>
    <col min="6662" max="6662" width="10" style="1" bestFit="1" customWidth="1"/>
    <col min="6663" max="6664" width="10" style="1" customWidth="1"/>
    <col min="6665" max="6665" width="4.1796875" style="1" customWidth="1"/>
    <col min="6666" max="6671" width="8.54296875" style="1" customWidth="1"/>
    <col min="6672" max="6672" width="2.54296875" style="1" customWidth="1"/>
    <col min="6673" max="6673" width="18.453125" style="1" customWidth="1"/>
    <col min="6674" max="6678" width="8.7265625" style="1"/>
    <col min="6679" max="6679" width="3.54296875" style="1" customWidth="1"/>
    <col min="6680" max="6680" width="15.81640625" style="1" bestFit="1" customWidth="1"/>
    <col min="6681" max="6682" width="6.54296875" style="1" bestFit="1" customWidth="1"/>
    <col min="6683" max="6683" width="7.81640625" style="1" bestFit="1" customWidth="1"/>
    <col min="6684" max="6684" width="8" style="1" bestFit="1" customWidth="1"/>
    <col min="6685" max="6912" width="8.7265625" style="1"/>
    <col min="6913" max="6913" width="2.453125" style="1" customWidth="1"/>
    <col min="6914" max="6914" width="2.54296875" style="1" customWidth="1"/>
    <col min="6915" max="6915" width="14.54296875" style="1" customWidth="1"/>
    <col min="6916" max="6916" width="10" style="1" bestFit="1" customWidth="1"/>
    <col min="6917" max="6917" width="10.81640625" style="1" bestFit="1" customWidth="1"/>
    <col min="6918" max="6918" width="10" style="1" bestFit="1" customWidth="1"/>
    <col min="6919" max="6920" width="10" style="1" customWidth="1"/>
    <col min="6921" max="6921" width="4.1796875" style="1" customWidth="1"/>
    <col min="6922" max="6927" width="8.54296875" style="1" customWidth="1"/>
    <col min="6928" max="6928" width="2.54296875" style="1" customWidth="1"/>
    <col min="6929" max="6929" width="18.453125" style="1" customWidth="1"/>
    <col min="6930" max="6934" width="8.7265625" style="1"/>
    <col min="6935" max="6935" width="3.54296875" style="1" customWidth="1"/>
    <col min="6936" max="6936" width="15.81640625" style="1" bestFit="1" customWidth="1"/>
    <col min="6937" max="6938" width="6.54296875" style="1" bestFit="1" customWidth="1"/>
    <col min="6939" max="6939" width="7.81640625" style="1" bestFit="1" customWidth="1"/>
    <col min="6940" max="6940" width="8" style="1" bestFit="1" customWidth="1"/>
    <col min="6941" max="7168" width="8.7265625" style="1"/>
    <col min="7169" max="7169" width="2.453125" style="1" customWidth="1"/>
    <col min="7170" max="7170" width="2.54296875" style="1" customWidth="1"/>
    <col min="7171" max="7171" width="14.54296875" style="1" customWidth="1"/>
    <col min="7172" max="7172" width="10" style="1" bestFit="1" customWidth="1"/>
    <col min="7173" max="7173" width="10.81640625" style="1" bestFit="1" customWidth="1"/>
    <col min="7174" max="7174" width="10" style="1" bestFit="1" customWidth="1"/>
    <col min="7175" max="7176" width="10" style="1" customWidth="1"/>
    <col min="7177" max="7177" width="4.1796875" style="1" customWidth="1"/>
    <col min="7178" max="7183" width="8.54296875" style="1" customWidth="1"/>
    <col min="7184" max="7184" width="2.54296875" style="1" customWidth="1"/>
    <col min="7185" max="7185" width="18.453125" style="1" customWidth="1"/>
    <col min="7186" max="7190" width="8.7265625" style="1"/>
    <col min="7191" max="7191" width="3.54296875" style="1" customWidth="1"/>
    <col min="7192" max="7192" width="15.81640625" style="1" bestFit="1" customWidth="1"/>
    <col min="7193" max="7194" width="6.54296875" style="1" bestFit="1" customWidth="1"/>
    <col min="7195" max="7195" width="7.81640625" style="1" bestFit="1" customWidth="1"/>
    <col min="7196" max="7196" width="8" style="1" bestFit="1" customWidth="1"/>
    <col min="7197" max="7424" width="8.7265625" style="1"/>
    <col min="7425" max="7425" width="2.453125" style="1" customWidth="1"/>
    <col min="7426" max="7426" width="2.54296875" style="1" customWidth="1"/>
    <col min="7427" max="7427" width="14.54296875" style="1" customWidth="1"/>
    <col min="7428" max="7428" width="10" style="1" bestFit="1" customWidth="1"/>
    <col min="7429" max="7429" width="10.81640625" style="1" bestFit="1" customWidth="1"/>
    <col min="7430" max="7430" width="10" style="1" bestFit="1" customWidth="1"/>
    <col min="7431" max="7432" width="10" style="1" customWidth="1"/>
    <col min="7433" max="7433" width="4.1796875" style="1" customWidth="1"/>
    <col min="7434" max="7439" width="8.54296875" style="1" customWidth="1"/>
    <col min="7440" max="7440" width="2.54296875" style="1" customWidth="1"/>
    <col min="7441" max="7441" width="18.453125" style="1" customWidth="1"/>
    <col min="7442" max="7446" width="8.7265625" style="1"/>
    <col min="7447" max="7447" width="3.54296875" style="1" customWidth="1"/>
    <col min="7448" max="7448" width="15.81640625" style="1" bestFit="1" customWidth="1"/>
    <col min="7449" max="7450" width="6.54296875" style="1" bestFit="1" customWidth="1"/>
    <col min="7451" max="7451" width="7.81640625" style="1" bestFit="1" customWidth="1"/>
    <col min="7452" max="7452" width="8" style="1" bestFit="1" customWidth="1"/>
    <col min="7453" max="7680" width="8.7265625" style="1"/>
    <col min="7681" max="7681" width="2.453125" style="1" customWidth="1"/>
    <col min="7682" max="7682" width="2.54296875" style="1" customWidth="1"/>
    <col min="7683" max="7683" width="14.54296875" style="1" customWidth="1"/>
    <col min="7684" max="7684" width="10" style="1" bestFit="1" customWidth="1"/>
    <col min="7685" max="7685" width="10.81640625" style="1" bestFit="1" customWidth="1"/>
    <col min="7686" max="7686" width="10" style="1" bestFit="1" customWidth="1"/>
    <col min="7687" max="7688" width="10" style="1" customWidth="1"/>
    <col min="7689" max="7689" width="4.1796875" style="1" customWidth="1"/>
    <col min="7690" max="7695" width="8.54296875" style="1" customWidth="1"/>
    <col min="7696" max="7696" width="2.54296875" style="1" customWidth="1"/>
    <col min="7697" max="7697" width="18.453125" style="1" customWidth="1"/>
    <col min="7698" max="7702" width="8.7265625" style="1"/>
    <col min="7703" max="7703" width="3.54296875" style="1" customWidth="1"/>
    <col min="7704" max="7704" width="15.81640625" style="1" bestFit="1" customWidth="1"/>
    <col min="7705" max="7706" width="6.54296875" style="1" bestFit="1" customWidth="1"/>
    <col min="7707" max="7707" width="7.81640625" style="1" bestFit="1" customWidth="1"/>
    <col min="7708" max="7708" width="8" style="1" bestFit="1" customWidth="1"/>
    <col min="7709" max="7936" width="8.7265625" style="1"/>
    <col min="7937" max="7937" width="2.453125" style="1" customWidth="1"/>
    <col min="7938" max="7938" width="2.54296875" style="1" customWidth="1"/>
    <col min="7939" max="7939" width="14.54296875" style="1" customWidth="1"/>
    <col min="7940" max="7940" width="10" style="1" bestFit="1" customWidth="1"/>
    <col min="7941" max="7941" width="10.81640625" style="1" bestFit="1" customWidth="1"/>
    <col min="7942" max="7942" width="10" style="1" bestFit="1" customWidth="1"/>
    <col min="7943" max="7944" width="10" style="1" customWidth="1"/>
    <col min="7945" max="7945" width="4.1796875" style="1" customWidth="1"/>
    <col min="7946" max="7951" width="8.54296875" style="1" customWidth="1"/>
    <col min="7952" max="7952" width="2.54296875" style="1" customWidth="1"/>
    <col min="7953" max="7953" width="18.453125" style="1" customWidth="1"/>
    <col min="7954" max="7958" width="8.7265625" style="1"/>
    <col min="7959" max="7959" width="3.54296875" style="1" customWidth="1"/>
    <col min="7960" max="7960" width="15.81640625" style="1" bestFit="1" customWidth="1"/>
    <col min="7961" max="7962" width="6.54296875" style="1" bestFit="1" customWidth="1"/>
    <col min="7963" max="7963" width="7.81640625" style="1" bestFit="1" customWidth="1"/>
    <col min="7964" max="7964" width="8" style="1" bestFit="1" customWidth="1"/>
    <col min="7965" max="8192" width="8.7265625" style="1"/>
    <col min="8193" max="8193" width="2.453125" style="1" customWidth="1"/>
    <col min="8194" max="8194" width="2.54296875" style="1" customWidth="1"/>
    <col min="8195" max="8195" width="14.54296875" style="1" customWidth="1"/>
    <col min="8196" max="8196" width="10" style="1" bestFit="1" customWidth="1"/>
    <col min="8197" max="8197" width="10.81640625" style="1" bestFit="1" customWidth="1"/>
    <col min="8198" max="8198" width="10" style="1" bestFit="1" customWidth="1"/>
    <col min="8199" max="8200" width="10" style="1" customWidth="1"/>
    <col min="8201" max="8201" width="4.1796875" style="1" customWidth="1"/>
    <col min="8202" max="8207" width="8.54296875" style="1" customWidth="1"/>
    <col min="8208" max="8208" width="2.54296875" style="1" customWidth="1"/>
    <col min="8209" max="8209" width="18.453125" style="1" customWidth="1"/>
    <col min="8210" max="8214" width="8.7265625" style="1"/>
    <col min="8215" max="8215" width="3.54296875" style="1" customWidth="1"/>
    <col min="8216" max="8216" width="15.81640625" style="1" bestFit="1" customWidth="1"/>
    <col min="8217" max="8218" width="6.54296875" style="1" bestFit="1" customWidth="1"/>
    <col min="8219" max="8219" width="7.81640625" style="1" bestFit="1" customWidth="1"/>
    <col min="8220" max="8220" width="8" style="1" bestFit="1" customWidth="1"/>
    <col min="8221" max="8448" width="8.7265625" style="1"/>
    <col min="8449" max="8449" width="2.453125" style="1" customWidth="1"/>
    <col min="8450" max="8450" width="2.54296875" style="1" customWidth="1"/>
    <col min="8451" max="8451" width="14.54296875" style="1" customWidth="1"/>
    <col min="8452" max="8452" width="10" style="1" bestFit="1" customWidth="1"/>
    <col min="8453" max="8453" width="10.81640625" style="1" bestFit="1" customWidth="1"/>
    <col min="8454" max="8454" width="10" style="1" bestFit="1" customWidth="1"/>
    <col min="8455" max="8456" width="10" style="1" customWidth="1"/>
    <col min="8457" max="8457" width="4.1796875" style="1" customWidth="1"/>
    <col min="8458" max="8463" width="8.54296875" style="1" customWidth="1"/>
    <col min="8464" max="8464" width="2.54296875" style="1" customWidth="1"/>
    <col min="8465" max="8465" width="18.453125" style="1" customWidth="1"/>
    <col min="8466" max="8470" width="8.7265625" style="1"/>
    <col min="8471" max="8471" width="3.54296875" style="1" customWidth="1"/>
    <col min="8472" max="8472" width="15.81640625" style="1" bestFit="1" customWidth="1"/>
    <col min="8473" max="8474" width="6.54296875" style="1" bestFit="1" customWidth="1"/>
    <col min="8475" max="8475" width="7.81640625" style="1" bestFit="1" customWidth="1"/>
    <col min="8476" max="8476" width="8" style="1" bestFit="1" customWidth="1"/>
    <col min="8477" max="8704" width="8.7265625" style="1"/>
    <col min="8705" max="8705" width="2.453125" style="1" customWidth="1"/>
    <col min="8706" max="8706" width="2.54296875" style="1" customWidth="1"/>
    <col min="8707" max="8707" width="14.54296875" style="1" customWidth="1"/>
    <col min="8708" max="8708" width="10" style="1" bestFit="1" customWidth="1"/>
    <col min="8709" max="8709" width="10.81640625" style="1" bestFit="1" customWidth="1"/>
    <col min="8710" max="8710" width="10" style="1" bestFit="1" customWidth="1"/>
    <col min="8711" max="8712" width="10" style="1" customWidth="1"/>
    <col min="8713" max="8713" width="4.1796875" style="1" customWidth="1"/>
    <col min="8714" max="8719" width="8.54296875" style="1" customWidth="1"/>
    <col min="8720" max="8720" width="2.54296875" style="1" customWidth="1"/>
    <col min="8721" max="8721" width="18.453125" style="1" customWidth="1"/>
    <col min="8722" max="8726" width="8.7265625" style="1"/>
    <col min="8727" max="8727" width="3.54296875" style="1" customWidth="1"/>
    <col min="8728" max="8728" width="15.81640625" style="1" bestFit="1" customWidth="1"/>
    <col min="8729" max="8730" width="6.54296875" style="1" bestFit="1" customWidth="1"/>
    <col min="8731" max="8731" width="7.81640625" style="1" bestFit="1" customWidth="1"/>
    <col min="8732" max="8732" width="8" style="1" bestFit="1" customWidth="1"/>
    <col min="8733" max="8960" width="8.7265625" style="1"/>
    <col min="8961" max="8961" width="2.453125" style="1" customWidth="1"/>
    <col min="8962" max="8962" width="2.54296875" style="1" customWidth="1"/>
    <col min="8963" max="8963" width="14.54296875" style="1" customWidth="1"/>
    <col min="8964" max="8964" width="10" style="1" bestFit="1" customWidth="1"/>
    <col min="8965" max="8965" width="10.81640625" style="1" bestFit="1" customWidth="1"/>
    <col min="8966" max="8966" width="10" style="1" bestFit="1" customWidth="1"/>
    <col min="8967" max="8968" width="10" style="1" customWidth="1"/>
    <col min="8969" max="8969" width="4.1796875" style="1" customWidth="1"/>
    <col min="8970" max="8975" width="8.54296875" style="1" customWidth="1"/>
    <col min="8976" max="8976" width="2.54296875" style="1" customWidth="1"/>
    <col min="8977" max="8977" width="18.453125" style="1" customWidth="1"/>
    <col min="8978" max="8982" width="8.7265625" style="1"/>
    <col min="8983" max="8983" width="3.54296875" style="1" customWidth="1"/>
    <col min="8984" max="8984" width="15.81640625" style="1" bestFit="1" customWidth="1"/>
    <col min="8985" max="8986" width="6.54296875" style="1" bestFit="1" customWidth="1"/>
    <col min="8987" max="8987" width="7.81640625" style="1" bestFit="1" customWidth="1"/>
    <col min="8988" max="8988" width="8" style="1" bestFit="1" customWidth="1"/>
    <col min="8989" max="9216" width="8.7265625" style="1"/>
    <col min="9217" max="9217" width="2.453125" style="1" customWidth="1"/>
    <col min="9218" max="9218" width="2.54296875" style="1" customWidth="1"/>
    <col min="9219" max="9219" width="14.54296875" style="1" customWidth="1"/>
    <col min="9220" max="9220" width="10" style="1" bestFit="1" customWidth="1"/>
    <col min="9221" max="9221" width="10.81640625" style="1" bestFit="1" customWidth="1"/>
    <col min="9222" max="9222" width="10" style="1" bestFit="1" customWidth="1"/>
    <col min="9223" max="9224" width="10" style="1" customWidth="1"/>
    <col min="9225" max="9225" width="4.1796875" style="1" customWidth="1"/>
    <col min="9226" max="9231" width="8.54296875" style="1" customWidth="1"/>
    <col min="9232" max="9232" width="2.54296875" style="1" customWidth="1"/>
    <col min="9233" max="9233" width="18.453125" style="1" customWidth="1"/>
    <col min="9234" max="9238" width="8.7265625" style="1"/>
    <col min="9239" max="9239" width="3.54296875" style="1" customWidth="1"/>
    <col min="9240" max="9240" width="15.81640625" style="1" bestFit="1" customWidth="1"/>
    <col min="9241" max="9242" width="6.54296875" style="1" bestFit="1" customWidth="1"/>
    <col min="9243" max="9243" width="7.81640625" style="1" bestFit="1" customWidth="1"/>
    <col min="9244" max="9244" width="8" style="1" bestFit="1" customWidth="1"/>
    <col min="9245" max="9472" width="8.7265625" style="1"/>
    <col min="9473" max="9473" width="2.453125" style="1" customWidth="1"/>
    <col min="9474" max="9474" width="2.54296875" style="1" customWidth="1"/>
    <col min="9475" max="9475" width="14.54296875" style="1" customWidth="1"/>
    <col min="9476" max="9476" width="10" style="1" bestFit="1" customWidth="1"/>
    <col min="9477" max="9477" width="10.81640625" style="1" bestFit="1" customWidth="1"/>
    <col min="9478" max="9478" width="10" style="1" bestFit="1" customWidth="1"/>
    <col min="9479" max="9480" width="10" style="1" customWidth="1"/>
    <col min="9481" max="9481" width="4.1796875" style="1" customWidth="1"/>
    <col min="9482" max="9487" width="8.54296875" style="1" customWidth="1"/>
    <col min="9488" max="9488" width="2.54296875" style="1" customWidth="1"/>
    <col min="9489" max="9489" width="18.453125" style="1" customWidth="1"/>
    <col min="9490" max="9494" width="8.7265625" style="1"/>
    <col min="9495" max="9495" width="3.54296875" style="1" customWidth="1"/>
    <col min="9496" max="9496" width="15.81640625" style="1" bestFit="1" customWidth="1"/>
    <col min="9497" max="9498" width="6.54296875" style="1" bestFit="1" customWidth="1"/>
    <col min="9499" max="9499" width="7.81640625" style="1" bestFit="1" customWidth="1"/>
    <col min="9500" max="9500" width="8" style="1" bestFit="1" customWidth="1"/>
    <col min="9501" max="9728" width="8.7265625" style="1"/>
    <col min="9729" max="9729" width="2.453125" style="1" customWidth="1"/>
    <col min="9730" max="9730" width="2.54296875" style="1" customWidth="1"/>
    <col min="9731" max="9731" width="14.54296875" style="1" customWidth="1"/>
    <col min="9732" max="9732" width="10" style="1" bestFit="1" customWidth="1"/>
    <col min="9733" max="9733" width="10.81640625" style="1" bestFit="1" customWidth="1"/>
    <col min="9734" max="9734" width="10" style="1" bestFit="1" customWidth="1"/>
    <col min="9735" max="9736" width="10" style="1" customWidth="1"/>
    <col min="9737" max="9737" width="4.1796875" style="1" customWidth="1"/>
    <col min="9738" max="9743" width="8.54296875" style="1" customWidth="1"/>
    <col min="9744" max="9744" width="2.54296875" style="1" customWidth="1"/>
    <col min="9745" max="9745" width="18.453125" style="1" customWidth="1"/>
    <col min="9746" max="9750" width="8.7265625" style="1"/>
    <col min="9751" max="9751" width="3.54296875" style="1" customWidth="1"/>
    <col min="9752" max="9752" width="15.81640625" style="1" bestFit="1" customWidth="1"/>
    <col min="9753" max="9754" width="6.54296875" style="1" bestFit="1" customWidth="1"/>
    <col min="9755" max="9755" width="7.81640625" style="1" bestFit="1" customWidth="1"/>
    <col min="9756" max="9756" width="8" style="1" bestFit="1" customWidth="1"/>
    <col min="9757" max="9984" width="8.7265625" style="1"/>
    <col min="9985" max="9985" width="2.453125" style="1" customWidth="1"/>
    <col min="9986" max="9986" width="2.54296875" style="1" customWidth="1"/>
    <col min="9987" max="9987" width="14.54296875" style="1" customWidth="1"/>
    <col min="9988" max="9988" width="10" style="1" bestFit="1" customWidth="1"/>
    <col min="9989" max="9989" width="10.81640625" style="1" bestFit="1" customWidth="1"/>
    <col min="9990" max="9990" width="10" style="1" bestFit="1" customWidth="1"/>
    <col min="9991" max="9992" width="10" style="1" customWidth="1"/>
    <col min="9993" max="9993" width="4.1796875" style="1" customWidth="1"/>
    <col min="9994" max="9999" width="8.54296875" style="1" customWidth="1"/>
    <col min="10000" max="10000" width="2.54296875" style="1" customWidth="1"/>
    <col min="10001" max="10001" width="18.453125" style="1" customWidth="1"/>
    <col min="10002" max="10006" width="8.7265625" style="1"/>
    <col min="10007" max="10007" width="3.54296875" style="1" customWidth="1"/>
    <col min="10008" max="10008" width="15.81640625" style="1" bestFit="1" customWidth="1"/>
    <col min="10009" max="10010" width="6.54296875" style="1" bestFit="1" customWidth="1"/>
    <col min="10011" max="10011" width="7.81640625" style="1" bestFit="1" customWidth="1"/>
    <col min="10012" max="10012" width="8" style="1" bestFit="1" customWidth="1"/>
    <col min="10013" max="10240" width="8.7265625" style="1"/>
    <col min="10241" max="10241" width="2.453125" style="1" customWidth="1"/>
    <col min="10242" max="10242" width="2.54296875" style="1" customWidth="1"/>
    <col min="10243" max="10243" width="14.54296875" style="1" customWidth="1"/>
    <col min="10244" max="10244" width="10" style="1" bestFit="1" customWidth="1"/>
    <col min="10245" max="10245" width="10.81640625" style="1" bestFit="1" customWidth="1"/>
    <col min="10246" max="10246" width="10" style="1" bestFit="1" customWidth="1"/>
    <col min="10247" max="10248" width="10" style="1" customWidth="1"/>
    <col min="10249" max="10249" width="4.1796875" style="1" customWidth="1"/>
    <col min="10250" max="10255" width="8.54296875" style="1" customWidth="1"/>
    <col min="10256" max="10256" width="2.54296875" style="1" customWidth="1"/>
    <col min="10257" max="10257" width="18.453125" style="1" customWidth="1"/>
    <col min="10258" max="10262" width="8.7265625" style="1"/>
    <col min="10263" max="10263" width="3.54296875" style="1" customWidth="1"/>
    <col min="10264" max="10264" width="15.81640625" style="1" bestFit="1" customWidth="1"/>
    <col min="10265" max="10266" width="6.54296875" style="1" bestFit="1" customWidth="1"/>
    <col min="10267" max="10267" width="7.81640625" style="1" bestFit="1" customWidth="1"/>
    <col min="10268" max="10268" width="8" style="1" bestFit="1" customWidth="1"/>
    <col min="10269" max="10496" width="8.7265625" style="1"/>
    <col min="10497" max="10497" width="2.453125" style="1" customWidth="1"/>
    <col min="10498" max="10498" width="2.54296875" style="1" customWidth="1"/>
    <col min="10499" max="10499" width="14.54296875" style="1" customWidth="1"/>
    <col min="10500" max="10500" width="10" style="1" bestFit="1" customWidth="1"/>
    <col min="10501" max="10501" width="10.81640625" style="1" bestFit="1" customWidth="1"/>
    <col min="10502" max="10502" width="10" style="1" bestFit="1" customWidth="1"/>
    <col min="10503" max="10504" width="10" style="1" customWidth="1"/>
    <col min="10505" max="10505" width="4.1796875" style="1" customWidth="1"/>
    <col min="10506" max="10511" width="8.54296875" style="1" customWidth="1"/>
    <col min="10512" max="10512" width="2.54296875" style="1" customWidth="1"/>
    <col min="10513" max="10513" width="18.453125" style="1" customWidth="1"/>
    <col min="10514" max="10518" width="8.7265625" style="1"/>
    <col min="10519" max="10519" width="3.54296875" style="1" customWidth="1"/>
    <col min="10520" max="10520" width="15.81640625" style="1" bestFit="1" customWidth="1"/>
    <col min="10521" max="10522" width="6.54296875" style="1" bestFit="1" customWidth="1"/>
    <col min="10523" max="10523" width="7.81640625" style="1" bestFit="1" customWidth="1"/>
    <col min="10524" max="10524" width="8" style="1" bestFit="1" customWidth="1"/>
    <col min="10525" max="10752" width="8.7265625" style="1"/>
    <col min="10753" max="10753" width="2.453125" style="1" customWidth="1"/>
    <col min="10754" max="10754" width="2.54296875" style="1" customWidth="1"/>
    <col min="10755" max="10755" width="14.54296875" style="1" customWidth="1"/>
    <col min="10756" max="10756" width="10" style="1" bestFit="1" customWidth="1"/>
    <col min="10757" max="10757" width="10.81640625" style="1" bestFit="1" customWidth="1"/>
    <col min="10758" max="10758" width="10" style="1" bestFit="1" customWidth="1"/>
    <col min="10759" max="10760" width="10" style="1" customWidth="1"/>
    <col min="10761" max="10761" width="4.1796875" style="1" customWidth="1"/>
    <col min="10762" max="10767" width="8.54296875" style="1" customWidth="1"/>
    <col min="10768" max="10768" width="2.54296875" style="1" customWidth="1"/>
    <col min="10769" max="10769" width="18.453125" style="1" customWidth="1"/>
    <col min="10770" max="10774" width="8.7265625" style="1"/>
    <col min="10775" max="10775" width="3.54296875" style="1" customWidth="1"/>
    <col min="10776" max="10776" width="15.81640625" style="1" bestFit="1" customWidth="1"/>
    <col min="10777" max="10778" width="6.54296875" style="1" bestFit="1" customWidth="1"/>
    <col min="10779" max="10779" width="7.81640625" style="1" bestFit="1" customWidth="1"/>
    <col min="10780" max="10780" width="8" style="1" bestFit="1" customWidth="1"/>
    <col min="10781" max="11008" width="8.7265625" style="1"/>
    <col min="11009" max="11009" width="2.453125" style="1" customWidth="1"/>
    <col min="11010" max="11010" width="2.54296875" style="1" customWidth="1"/>
    <col min="11011" max="11011" width="14.54296875" style="1" customWidth="1"/>
    <col min="11012" max="11012" width="10" style="1" bestFit="1" customWidth="1"/>
    <col min="11013" max="11013" width="10.81640625" style="1" bestFit="1" customWidth="1"/>
    <col min="11014" max="11014" width="10" style="1" bestFit="1" customWidth="1"/>
    <col min="11015" max="11016" width="10" style="1" customWidth="1"/>
    <col min="11017" max="11017" width="4.1796875" style="1" customWidth="1"/>
    <col min="11018" max="11023" width="8.54296875" style="1" customWidth="1"/>
    <col min="11024" max="11024" width="2.54296875" style="1" customWidth="1"/>
    <col min="11025" max="11025" width="18.453125" style="1" customWidth="1"/>
    <col min="11026" max="11030" width="8.7265625" style="1"/>
    <col min="11031" max="11031" width="3.54296875" style="1" customWidth="1"/>
    <col min="11032" max="11032" width="15.81640625" style="1" bestFit="1" customWidth="1"/>
    <col min="11033" max="11034" width="6.54296875" style="1" bestFit="1" customWidth="1"/>
    <col min="11035" max="11035" width="7.81640625" style="1" bestFit="1" customWidth="1"/>
    <col min="11036" max="11036" width="8" style="1" bestFit="1" customWidth="1"/>
    <col min="11037" max="11264" width="8.7265625" style="1"/>
    <col min="11265" max="11265" width="2.453125" style="1" customWidth="1"/>
    <col min="11266" max="11266" width="2.54296875" style="1" customWidth="1"/>
    <col min="11267" max="11267" width="14.54296875" style="1" customWidth="1"/>
    <col min="11268" max="11268" width="10" style="1" bestFit="1" customWidth="1"/>
    <col min="11269" max="11269" width="10.81640625" style="1" bestFit="1" customWidth="1"/>
    <col min="11270" max="11270" width="10" style="1" bestFit="1" customWidth="1"/>
    <col min="11271" max="11272" width="10" style="1" customWidth="1"/>
    <col min="11273" max="11273" width="4.1796875" style="1" customWidth="1"/>
    <col min="11274" max="11279" width="8.54296875" style="1" customWidth="1"/>
    <col min="11280" max="11280" width="2.54296875" style="1" customWidth="1"/>
    <col min="11281" max="11281" width="18.453125" style="1" customWidth="1"/>
    <col min="11282" max="11286" width="8.7265625" style="1"/>
    <col min="11287" max="11287" width="3.54296875" style="1" customWidth="1"/>
    <col min="11288" max="11288" width="15.81640625" style="1" bestFit="1" customWidth="1"/>
    <col min="11289" max="11290" width="6.54296875" style="1" bestFit="1" customWidth="1"/>
    <col min="11291" max="11291" width="7.81640625" style="1" bestFit="1" customWidth="1"/>
    <col min="11292" max="11292" width="8" style="1" bestFit="1" customWidth="1"/>
    <col min="11293" max="11520" width="8.7265625" style="1"/>
    <col min="11521" max="11521" width="2.453125" style="1" customWidth="1"/>
    <col min="11522" max="11522" width="2.54296875" style="1" customWidth="1"/>
    <col min="11523" max="11523" width="14.54296875" style="1" customWidth="1"/>
    <col min="11524" max="11524" width="10" style="1" bestFit="1" customWidth="1"/>
    <col min="11525" max="11525" width="10.81640625" style="1" bestFit="1" customWidth="1"/>
    <col min="11526" max="11526" width="10" style="1" bestFit="1" customWidth="1"/>
    <col min="11527" max="11528" width="10" style="1" customWidth="1"/>
    <col min="11529" max="11529" width="4.1796875" style="1" customWidth="1"/>
    <col min="11530" max="11535" width="8.54296875" style="1" customWidth="1"/>
    <col min="11536" max="11536" width="2.54296875" style="1" customWidth="1"/>
    <col min="11537" max="11537" width="18.453125" style="1" customWidth="1"/>
    <col min="11538" max="11542" width="8.7265625" style="1"/>
    <col min="11543" max="11543" width="3.54296875" style="1" customWidth="1"/>
    <col min="11544" max="11544" width="15.81640625" style="1" bestFit="1" customWidth="1"/>
    <col min="11545" max="11546" width="6.54296875" style="1" bestFit="1" customWidth="1"/>
    <col min="11547" max="11547" width="7.81640625" style="1" bestFit="1" customWidth="1"/>
    <col min="11548" max="11548" width="8" style="1" bestFit="1" customWidth="1"/>
    <col min="11549" max="11776" width="8.7265625" style="1"/>
    <col min="11777" max="11777" width="2.453125" style="1" customWidth="1"/>
    <col min="11778" max="11778" width="2.54296875" style="1" customWidth="1"/>
    <col min="11779" max="11779" width="14.54296875" style="1" customWidth="1"/>
    <col min="11780" max="11780" width="10" style="1" bestFit="1" customWidth="1"/>
    <col min="11781" max="11781" width="10.81640625" style="1" bestFit="1" customWidth="1"/>
    <col min="11782" max="11782" width="10" style="1" bestFit="1" customWidth="1"/>
    <col min="11783" max="11784" width="10" style="1" customWidth="1"/>
    <col min="11785" max="11785" width="4.1796875" style="1" customWidth="1"/>
    <col min="11786" max="11791" width="8.54296875" style="1" customWidth="1"/>
    <col min="11792" max="11792" width="2.54296875" style="1" customWidth="1"/>
    <col min="11793" max="11793" width="18.453125" style="1" customWidth="1"/>
    <col min="11794" max="11798" width="8.7265625" style="1"/>
    <col min="11799" max="11799" width="3.54296875" style="1" customWidth="1"/>
    <col min="11800" max="11800" width="15.81640625" style="1" bestFit="1" customWidth="1"/>
    <col min="11801" max="11802" width="6.54296875" style="1" bestFit="1" customWidth="1"/>
    <col min="11803" max="11803" width="7.81640625" style="1" bestFit="1" customWidth="1"/>
    <col min="11804" max="11804" width="8" style="1" bestFit="1" customWidth="1"/>
    <col min="11805" max="12032" width="8.7265625" style="1"/>
    <col min="12033" max="12033" width="2.453125" style="1" customWidth="1"/>
    <col min="12034" max="12034" width="2.54296875" style="1" customWidth="1"/>
    <col min="12035" max="12035" width="14.54296875" style="1" customWidth="1"/>
    <col min="12036" max="12036" width="10" style="1" bestFit="1" customWidth="1"/>
    <col min="12037" max="12037" width="10.81640625" style="1" bestFit="1" customWidth="1"/>
    <col min="12038" max="12038" width="10" style="1" bestFit="1" customWidth="1"/>
    <col min="12039" max="12040" width="10" style="1" customWidth="1"/>
    <col min="12041" max="12041" width="4.1796875" style="1" customWidth="1"/>
    <col min="12042" max="12047" width="8.54296875" style="1" customWidth="1"/>
    <col min="12048" max="12048" width="2.54296875" style="1" customWidth="1"/>
    <col min="12049" max="12049" width="18.453125" style="1" customWidth="1"/>
    <col min="12050" max="12054" width="8.7265625" style="1"/>
    <col min="12055" max="12055" width="3.54296875" style="1" customWidth="1"/>
    <col min="12056" max="12056" width="15.81640625" style="1" bestFit="1" customWidth="1"/>
    <col min="12057" max="12058" width="6.54296875" style="1" bestFit="1" customWidth="1"/>
    <col min="12059" max="12059" width="7.81640625" style="1" bestFit="1" customWidth="1"/>
    <col min="12060" max="12060" width="8" style="1" bestFit="1" customWidth="1"/>
    <col min="12061" max="12288" width="8.7265625" style="1"/>
    <col min="12289" max="12289" width="2.453125" style="1" customWidth="1"/>
    <col min="12290" max="12290" width="2.54296875" style="1" customWidth="1"/>
    <col min="12291" max="12291" width="14.54296875" style="1" customWidth="1"/>
    <col min="12292" max="12292" width="10" style="1" bestFit="1" customWidth="1"/>
    <col min="12293" max="12293" width="10.81640625" style="1" bestFit="1" customWidth="1"/>
    <col min="12294" max="12294" width="10" style="1" bestFit="1" customWidth="1"/>
    <col min="12295" max="12296" width="10" style="1" customWidth="1"/>
    <col min="12297" max="12297" width="4.1796875" style="1" customWidth="1"/>
    <col min="12298" max="12303" width="8.54296875" style="1" customWidth="1"/>
    <col min="12304" max="12304" width="2.54296875" style="1" customWidth="1"/>
    <col min="12305" max="12305" width="18.453125" style="1" customWidth="1"/>
    <col min="12306" max="12310" width="8.7265625" style="1"/>
    <col min="12311" max="12311" width="3.54296875" style="1" customWidth="1"/>
    <col min="12312" max="12312" width="15.81640625" style="1" bestFit="1" customWidth="1"/>
    <col min="12313" max="12314" width="6.54296875" style="1" bestFit="1" customWidth="1"/>
    <col min="12315" max="12315" width="7.81640625" style="1" bestFit="1" customWidth="1"/>
    <col min="12316" max="12316" width="8" style="1" bestFit="1" customWidth="1"/>
    <col min="12317" max="12544" width="8.7265625" style="1"/>
    <col min="12545" max="12545" width="2.453125" style="1" customWidth="1"/>
    <col min="12546" max="12546" width="2.54296875" style="1" customWidth="1"/>
    <col min="12547" max="12547" width="14.54296875" style="1" customWidth="1"/>
    <col min="12548" max="12548" width="10" style="1" bestFit="1" customWidth="1"/>
    <col min="12549" max="12549" width="10.81640625" style="1" bestFit="1" customWidth="1"/>
    <col min="12550" max="12550" width="10" style="1" bestFit="1" customWidth="1"/>
    <col min="12551" max="12552" width="10" style="1" customWidth="1"/>
    <col min="12553" max="12553" width="4.1796875" style="1" customWidth="1"/>
    <col min="12554" max="12559" width="8.54296875" style="1" customWidth="1"/>
    <col min="12560" max="12560" width="2.54296875" style="1" customWidth="1"/>
    <col min="12561" max="12561" width="18.453125" style="1" customWidth="1"/>
    <col min="12562" max="12566" width="8.7265625" style="1"/>
    <col min="12567" max="12567" width="3.54296875" style="1" customWidth="1"/>
    <col min="12568" max="12568" width="15.81640625" style="1" bestFit="1" customWidth="1"/>
    <col min="12569" max="12570" width="6.54296875" style="1" bestFit="1" customWidth="1"/>
    <col min="12571" max="12571" width="7.81640625" style="1" bestFit="1" customWidth="1"/>
    <col min="12572" max="12572" width="8" style="1" bestFit="1" customWidth="1"/>
    <col min="12573" max="12800" width="8.7265625" style="1"/>
    <col min="12801" max="12801" width="2.453125" style="1" customWidth="1"/>
    <col min="12802" max="12802" width="2.54296875" style="1" customWidth="1"/>
    <col min="12803" max="12803" width="14.54296875" style="1" customWidth="1"/>
    <col min="12804" max="12804" width="10" style="1" bestFit="1" customWidth="1"/>
    <col min="12805" max="12805" width="10.81640625" style="1" bestFit="1" customWidth="1"/>
    <col min="12806" max="12806" width="10" style="1" bestFit="1" customWidth="1"/>
    <col min="12807" max="12808" width="10" style="1" customWidth="1"/>
    <col min="12809" max="12809" width="4.1796875" style="1" customWidth="1"/>
    <col min="12810" max="12815" width="8.54296875" style="1" customWidth="1"/>
    <col min="12816" max="12816" width="2.54296875" style="1" customWidth="1"/>
    <col min="12817" max="12817" width="18.453125" style="1" customWidth="1"/>
    <col min="12818" max="12822" width="8.7265625" style="1"/>
    <col min="12823" max="12823" width="3.54296875" style="1" customWidth="1"/>
    <col min="12824" max="12824" width="15.81640625" style="1" bestFit="1" customWidth="1"/>
    <col min="12825" max="12826" width="6.54296875" style="1" bestFit="1" customWidth="1"/>
    <col min="12827" max="12827" width="7.81640625" style="1" bestFit="1" customWidth="1"/>
    <col min="12828" max="12828" width="8" style="1" bestFit="1" customWidth="1"/>
    <col min="12829" max="13056" width="8.7265625" style="1"/>
    <col min="13057" max="13057" width="2.453125" style="1" customWidth="1"/>
    <col min="13058" max="13058" width="2.54296875" style="1" customWidth="1"/>
    <col min="13059" max="13059" width="14.54296875" style="1" customWidth="1"/>
    <col min="13060" max="13060" width="10" style="1" bestFit="1" customWidth="1"/>
    <col min="13061" max="13061" width="10.81640625" style="1" bestFit="1" customWidth="1"/>
    <col min="13062" max="13062" width="10" style="1" bestFit="1" customWidth="1"/>
    <col min="13063" max="13064" width="10" style="1" customWidth="1"/>
    <col min="13065" max="13065" width="4.1796875" style="1" customWidth="1"/>
    <col min="13066" max="13071" width="8.54296875" style="1" customWidth="1"/>
    <col min="13072" max="13072" width="2.54296875" style="1" customWidth="1"/>
    <col min="13073" max="13073" width="18.453125" style="1" customWidth="1"/>
    <col min="13074" max="13078" width="8.7265625" style="1"/>
    <col min="13079" max="13079" width="3.54296875" style="1" customWidth="1"/>
    <col min="13080" max="13080" width="15.81640625" style="1" bestFit="1" customWidth="1"/>
    <col min="13081" max="13082" width="6.54296875" style="1" bestFit="1" customWidth="1"/>
    <col min="13083" max="13083" width="7.81640625" style="1" bestFit="1" customWidth="1"/>
    <col min="13084" max="13084" width="8" style="1" bestFit="1" customWidth="1"/>
    <col min="13085" max="13312" width="8.7265625" style="1"/>
    <col min="13313" max="13313" width="2.453125" style="1" customWidth="1"/>
    <col min="13314" max="13314" width="2.54296875" style="1" customWidth="1"/>
    <col min="13315" max="13315" width="14.54296875" style="1" customWidth="1"/>
    <col min="13316" max="13316" width="10" style="1" bestFit="1" customWidth="1"/>
    <col min="13317" max="13317" width="10.81640625" style="1" bestFit="1" customWidth="1"/>
    <col min="13318" max="13318" width="10" style="1" bestFit="1" customWidth="1"/>
    <col min="13319" max="13320" width="10" style="1" customWidth="1"/>
    <col min="13321" max="13321" width="4.1796875" style="1" customWidth="1"/>
    <col min="13322" max="13327" width="8.54296875" style="1" customWidth="1"/>
    <col min="13328" max="13328" width="2.54296875" style="1" customWidth="1"/>
    <col min="13329" max="13329" width="18.453125" style="1" customWidth="1"/>
    <col min="13330" max="13334" width="8.7265625" style="1"/>
    <col min="13335" max="13335" width="3.54296875" style="1" customWidth="1"/>
    <col min="13336" max="13336" width="15.81640625" style="1" bestFit="1" customWidth="1"/>
    <col min="13337" max="13338" width="6.54296875" style="1" bestFit="1" customWidth="1"/>
    <col min="13339" max="13339" width="7.81640625" style="1" bestFit="1" customWidth="1"/>
    <col min="13340" max="13340" width="8" style="1" bestFit="1" customWidth="1"/>
    <col min="13341" max="13568" width="8.7265625" style="1"/>
    <col min="13569" max="13569" width="2.453125" style="1" customWidth="1"/>
    <col min="13570" max="13570" width="2.54296875" style="1" customWidth="1"/>
    <col min="13571" max="13571" width="14.54296875" style="1" customWidth="1"/>
    <col min="13572" max="13572" width="10" style="1" bestFit="1" customWidth="1"/>
    <col min="13573" max="13573" width="10.81640625" style="1" bestFit="1" customWidth="1"/>
    <col min="13574" max="13574" width="10" style="1" bestFit="1" customWidth="1"/>
    <col min="13575" max="13576" width="10" style="1" customWidth="1"/>
    <col min="13577" max="13577" width="4.1796875" style="1" customWidth="1"/>
    <col min="13578" max="13583" width="8.54296875" style="1" customWidth="1"/>
    <col min="13584" max="13584" width="2.54296875" style="1" customWidth="1"/>
    <col min="13585" max="13585" width="18.453125" style="1" customWidth="1"/>
    <col min="13586" max="13590" width="8.7265625" style="1"/>
    <col min="13591" max="13591" width="3.54296875" style="1" customWidth="1"/>
    <col min="13592" max="13592" width="15.81640625" style="1" bestFit="1" customWidth="1"/>
    <col min="13593" max="13594" width="6.54296875" style="1" bestFit="1" customWidth="1"/>
    <col min="13595" max="13595" width="7.81640625" style="1" bestFit="1" customWidth="1"/>
    <col min="13596" max="13596" width="8" style="1" bestFit="1" customWidth="1"/>
    <col min="13597" max="13824" width="8.7265625" style="1"/>
    <col min="13825" max="13825" width="2.453125" style="1" customWidth="1"/>
    <col min="13826" max="13826" width="2.54296875" style="1" customWidth="1"/>
    <col min="13827" max="13827" width="14.54296875" style="1" customWidth="1"/>
    <col min="13828" max="13828" width="10" style="1" bestFit="1" customWidth="1"/>
    <col min="13829" max="13829" width="10.81640625" style="1" bestFit="1" customWidth="1"/>
    <col min="13830" max="13830" width="10" style="1" bestFit="1" customWidth="1"/>
    <col min="13831" max="13832" width="10" style="1" customWidth="1"/>
    <col min="13833" max="13833" width="4.1796875" style="1" customWidth="1"/>
    <col min="13834" max="13839" width="8.54296875" style="1" customWidth="1"/>
    <col min="13840" max="13840" width="2.54296875" style="1" customWidth="1"/>
    <col min="13841" max="13841" width="18.453125" style="1" customWidth="1"/>
    <col min="13842" max="13846" width="8.7265625" style="1"/>
    <col min="13847" max="13847" width="3.54296875" style="1" customWidth="1"/>
    <col min="13848" max="13848" width="15.81640625" style="1" bestFit="1" customWidth="1"/>
    <col min="13849" max="13850" width="6.54296875" style="1" bestFit="1" customWidth="1"/>
    <col min="13851" max="13851" width="7.81640625" style="1" bestFit="1" customWidth="1"/>
    <col min="13852" max="13852" width="8" style="1" bestFit="1" customWidth="1"/>
    <col min="13853" max="14080" width="8.7265625" style="1"/>
    <col min="14081" max="14081" width="2.453125" style="1" customWidth="1"/>
    <col min="14082" max="14082" width="2.54296875" style="1" customWidth="1"/>
    <col min="14083" max="14083" width="14.54296875" style="1" customWidth="1"/>
    <col min="14084" max="14084" width="10" style="1" bestFit="1" customWidth="1"/>
    <col min="14085" max="14085" width="10.81640625" style="1" bestFit="1" customWidth="1"/>
    <col min="14086" max="14086" width="10" style="1" bestFit="1" customWidth="1"/>
    <col min="14087" max="14088" width="10" style="1" customWidth="1"/>
    <col min="14089" max="14089" width="4.1796875" style="1" customWidth="1"/>
    <col min="14090" max="14095" width="8.54296875" style="1" customWidth="1"/>
    <col min="14096" max="14096" width="2.54296875" style="1" customWidth="1"/>
    <col min="14097" max="14097" width="18.453125" style="1" customWidth="1"/>
    <col min="14098" max="14102" width="8.7265625" style="1"/>
    <col min="14103" max="14103" width="3.54296875" style="1" customWidth="1"/>
    <col min="14104" max="14104" width="15.81640625" style="1" bestFit="1" customWidth="1"/>
    <col min="14105" max="14106" width="6.54296875" style="1" bestFit="1" customWidth="1"/>
    <col min="14107" max="14107" width="7.81640625" style="1" bestFit="1" customWidth="1"/>
    <col min="14108" max="14108" width="8" style="1" bestFit="1" customWidth="1"/>
    <col min="14109" max="14336" width="8.7265625" style="1"/>
    <col min="14337" max="14337" width="2.453125" style="1" customWidth="1"/>
    <col min="14338" max="14338" width="2.54296875" style="1" customWidth="1"/>
    <col min="14339" max="14339" width="14.54296875" style="1" customWidth="1"/>
    <col min="14340" max="14340" width="10" style="1" bestFit="1" customWidth="1"/>
    <col min="14341" max="14341" width="10.81640625" style="1" bestFit="1" customWidth="1"/>
    <col min="14342" max="14342" width="10" style="1" bestFit="1" customWidth="1"/>
    <col min="14343" max="14344" width="10" style="1" customWidth="1"/>
    <col min="14345" max="14345" width="4.1796875" style="1" customWidth="1"/>
    <col min="14346" max="14351" width="8.54296875" style="1" customWidth="1"/>
    <col min="14352" max="14352" width="2.54296875" style="1" customWidth="1"/>
    <col min="14353" max="14353" width="18.453125" style="1" customWidth="1"/>
    <col min="14354" max="14358" width="8.7265625" style="1"/>
    <col min="14359" max="14359" width="3.54296875" style="1" customWidth="1"/>
    <col min="14360" max="14360" width="15.81640625" style="1" bestFit="1" customWidth="1"/>
    <col min="14361" max="14362" width="6.54296875" style="1" bestFit="1" customWidth="1"/>
    <col min="14363" max="14363" width="7.81640625" style="1" bestFit="1" customWidth="1"/>
    <col min="14364" max="14364" width="8" style="1" bestFit="1" customWidth="1"/>
    <col min="14365" max="14592" width="8.7265625" style="1"/>
    <col min="14593" max="14593" width="2.453125" style="1" customWidth="1"/>
    <col min="14594" max="14594" width="2.54296875" style="1" customWidth="1"/>
    <col min="14595" max="14595" width="14.54296875" style="1" customWidth="1"/>
    <col min="14596" max="14596" width="10" style="1" bestFit="1" customWidth="1"/>
    <col min="14597" max="14597" width="10.81640625" style="1" bestFit="1" customWidth="1"/>
    <col min="14598" max="14598" width="10" style="1" bestFit="1" customWidth="1"/>
    <col min="14599" max="14600" width="10" style="1" customWidth="1"/>
    <col min="14601" max="14601" width="4.1796875" style="1" customWidth="1"/>
    <col min="14602" max="14607" width="8.54296875" style="1" customWidth="1"/>
    <col min="14608" max="14608" width="2.54296875" style="1" customWidth="1"/>
    <col min="14609" max="14609" width="18.453125" style="1" customWidth="1"/>
    <col min="14610" max="14614" width="8.7265625" style="1"/>
    <col min="14615" max="14615" width="3.54296875" style="1" customWidth="1"/>
    <col min="14616" max="14616" width="15.81640625" style="1" bestFit="1" customWidth="1"/>
    <col min="14617" max="14618" width="6.54296875" style="1" bestFit="1" customWidth="1"/>
    <col min="14619" max="14619" width="7.81640625" style="1" bestFit="1" customWidth="1"/>
    <col min="14620" max="14620" width="8" style="1" bestFit="1" customWidth="1"/>
    <col min="14621" max="14848" width="8.7265625" style="1"/>
    <col min="14849" max="14849" width="2.453125" style="1" customWidth="1"/>
    <col min="14850" max="14850" width="2.54296875" style="1" customWidth="1"/>
    <col min="14851" max="14851" width="14.54296875" style="1" customWidth="1"/>
    <col min="14852" max="14852" width="10" style="1" bestFit="1" customWidth="1"/>
    <col min="14853" max="14853" width="10.81640625" style="1" bestFit="1" customWidth="1"/>
    <col min="14854" max="14854" width="10" style="1" bestFit="1" customWidth="1"/>
    <col min="14855" max="14856" width="10" style="1" customWidth="1"/>
    <col min="14857" max="14857" width="4.1796875" style="1" customWidth="1"/>
    <col min="14858" max="14863" width="8.54296875" style="1" customWidth="1"/>
    <col min="14864" max="14864" width="2.54296875" style="1" customWidth="1"/>
    <col min="14865" max="14865" width="18.453125" style="1" customWidth="1"/>
    <col min="14866" max="14870" width="8.7265625" style="1"/>
    <col min="14871" max="14871" width="3.54296875" style="1" customWidth="1"/>
    <col min="14872" max="14872" width="15.81640625" style="1" bestFit="1" customWidth="1"/>
    <col min="14873" max="14874" width="6.54296875" style="1" bestFit="1" customWidth="1"/>
    <col min="14875" max="14875" width="7.81640625" style="1" bestFit="1" customWidth="1"/>
    <col min="14876" max="14876" width="8" style="1" bestFit="1" customWidth="1"/>
    <col min="14877" max="15104" width="8.7265625" style="1"/>
    <col min="15105" max="15105" width="2.453125" style="1" customWidth="1"/>
    <col min="15106" max="15106" width="2.54296875" style="1" customWidth="1"/>
    <col min="15107" max="15107" width="14.54296875" style="1" customWidth="1"/>
    <col min="15108" max="15108" width="10" style="1" bestFit="1" customWidth="1"/>
    <col min="15109" max="15109" width="10.81640625" style="1" bestFit="1" customWidth="1"/>
    <col min="15110" max="15110" width="10" style="1" bestFit="1" customWidth="1"/>
    <col min="15111" max="15112" width="10" style="1" customWidth="1"/>
    <col min="15113" max="15113" width="4.1796875" style="1" customWidth="1"/>
    <col min="15114" max="15119" width="8.54296875" style="1" customWidth="1"/>
    <col min="15120" max="15120" width="2.54296875" style="1" customWidth="1"/>
    <col min="15121" max="15121" width="18.453125" style="1" customWidth="1"/>
    <col min="15122" max="15126" width="8.7265625" style="1"/>
    <col min="15127" max="15127" width="3.54296875" style="1" customWidth="1"/>
    <col min="15128" max="15128" width="15.81640625" style="1" bestFit="1" customWidth="1"/>
    <col min="15129" max="15130" width="6.54296875" style="1" bestFit="1" customWidth="1"/>
    <col min="15131" max="15131" width="7.81640625" style="1" bestFit="1" customWidth="1"/>
    <col min="15132" max="15132" width="8" style="1" bestFit="1" customWidth="1"/>
    <col min="15133" max="15360" width="8.7265625" style="1"/>
    <col min="15361" max="15361" width="2.453125" style="1" customWidth="1"/>
    <col min="15362" max="15362" width="2.54296875" style="1" customWidth="1"/>
    <col min="15363" max="15363" width="14.54296875" style="1" customWidth="1"/>
    <col min="15364" max="15364" width="10" style="1" bestFit="1" customWidth="1"/>
    <col min="15365" max="15365" width="10.81640625" style="1" bestFit="1" customWidth="1"/>
    <col min="15366" max="15366" width="10" style="1" bestFit="1" customWidth="1"/>
    <col min="15367" max="15368" width="10" style="1" customWidth="1"/>
    <col min="15369" max="15369" width="4.1796875" style="1" customWidth="1"/>
    <col min="15370" max="15375" width="8.54296875" style="1" customWidth="1"/>
    <col min="15376" max="15376" width="2.54296875" style="1" customWidth="1"/>
    <col min="15377" max="15377" width="18.453125" style="1" customWidth="1"/>
    <col min="15378" max="15382" width="8.7265625" style="1"/>
    <col min="15383" max="15383" width="3.54296875" style="1" customWidth="1"/>
    <col min="15384" max="15384" width="15.81640625" style="1" bestFit="1" customWidth="1"/>
    <col min="15385" max="15386" width="6.54296875" style="1" bestFit="1" customWidth="1"/>
    <col min="15387" max="15387" width="7.81640625" style="1" bestFit="1" customWidth="1"/>
    <col min="15388" max="15388" width="8" style="1" bestFit="1" customWidth="1"/>
    <col min="15389" max="15616" width="8.7265625" style="1"/>
    <col min="15617" max="15617" width="2.453125" style="1" customWidth="1"/>
    <col min="15618" max="15618" width="2.54296875" style="1" customWidth="1"/>
    <col min="15619" max="15619" width="14.54296875" style="1" customWidth="1"/>
    <col min="15620" max="15620" width="10" style="1" bestFit="1" customWidth="1"/>
    <col min="15621" max="15621" width="10.81640625" style="1" bestFit="1" customWidth="1"/>
    <col min="15622" max="15622" width="10" style="1" bestFit="1" customWidth="1"/>
    <col min="15623" max="15624" width="10" style="1" customWidth="1"/>
    <col min="15625" max="15625" width="4.1796875" style="1" customWidth="1"/>
    <col min="15626" max="15631" width="8.54296875" style="1" customWidth="1"/>
    <col min="15632" max="15632" width="2.54296875" style="1" customWidth="1"/>
    <col min="15633" max="15633" width="18.453125" style="1" customWidth="1"/>
    <col min="15634" max="15638" width="8.7265625" style="1"/>
    <col min="15639" max="15639" width="3.54296875" style="1" customWidth="1"/>
    <col min="15640" max="15640" width="15.81640625" style="1" bestFit="1" customWidth="1"/>
    <col min="15641" max="15642" width="6.54296875" style="1" bestFit="1" customWidth="1"/>
    <col min="15643" max="15643" width="7.81640625" style="1" bestFit="1" customWidth="1"/>
    <col min="15644" max="15644" width="8" style="1" bestFit="1" customWidth="1"/>
    <col min="15645" max="15872" width="8.7265625" style="1"/>
    <col min="15873" max="15873" width="2.453125" style="1" customWidth="1"/>
    <col min="15874" max="15874" width="2.54296875" style="1" customWidth="1"/>
    <col min="15875" max="15875" width="14.54296875" style="1" customWidth="1"/>
    <col min="15876" max="15876" width="10" style="1" bestFit="1" customWidth="1"/>
    <col min="15877" max="15877" width="10.81640625" style="1" bestFit="1" customWidth="1"/>
    <col min="15878" max="15878" width="10" style="1" bestFit="1" customWidth="1"/>
    <col min="15879" max="15880" width="10" style="1" customWidth="1"/>
    <col min="15881" max="15881" width="4.1796875" style="1" customWidth="1"/>
    <col min="15882" max="15887" width="8.54296875" style="1" customWidth="1"/>
    <col min="15888" max="15888" width="2.54296875" style="1" customWidth="1"/>
    <col min="15889" max="15889" width="18.453125" style="1" customWidth="1"/>
    <col min="15890" max="15894" width="8.7265625" style="1"/>
    <col min="15895" max="15895" width="3.54296875" style="1" customWidth="1"/>
    <col min="15896" max="15896" width="15.81640625" style="1" bestFit="1" customWidth="1"/>
    <col min="15897" max="15898" width="6.54296875" style="1" bestFit="1" customWidth="1"/>
    <col min="15899" max="15899" width="7.81640625" style="1" bestFit="1" customWidth="1"/>
    <col min="15900" max="15900" width="8" style="1" bestFit="1" customWidth="1"/>
    <col min="15901" max="16128" width="8.7265625" style="1"/>
    <col min="16129" max="16129" width="2.453125" style="1" customWidth="1"/>
    <col min="16130" max="16130" width="2.54296875" style="1" customWidth="1"/>
    <col min="16131" max="16131" width="14.54296875" style="1" customWidth="1"/>
    <col min="16132" max="16132" width="10" style="1" bestFit="1" customWidth="1"/>
    <col min="16133" max="16133" width="10.81640625" style="1" bestFit="1" customWidth="1"/>
    <col min="16134" max="16134" width="10" style="1" bestFit="1" customWidth="1"/>
    <col min="16135" max="16136" width="10" style="1" customWidth="1"/>
    <col min="16137" max="16137" width="4.1796875" style="1" customWidth="1"/>
    <col min="16138" max="16143" width="8.54296875" style="1" customWidth="1"/>
    <col min="16144" max="16144" width="2.54296875" style="1" customWidth="1"/>
    <col min="16145" max="16145" width="18.453125" style="1" customWidth="1"/>
    <col min="16146" max="16150" width="8.7265625" style="1"/>
    <col min="16151" max="16151" width="3.54296875" style="1" customWidth="1"/>
    <col min="16152" max="16152" width="15.81640625" style="1" bestFit="1" customWidth="1"/>
    <col min="16153" max="16154" width="6.54296875" style="1" bestFit="1" customWidth="1"/>
    <col min="16155" max="16155" width="7.81640625" style="1" bestFit="1" customWidth="1"/>
    <col min="16156" max="16156" width="8" style="1" bestFit="1" customWidth="1"/>
    <col min="16157" max="16384" width="8.7265625" style="1"/>
  </cols>
  <sheetData>
    <row r="3" spans="2:31" ht="29.25" customHeight="1" x14ac:dyDescent="0.3">
      <c r="C3" s="72" t="str">
        <f>"Table 1 - Maximum MOS quantity 
(GJ/d, 1 "&amp;[2]DataSheet!E1&amp;" to "&amp;[2]Inputs!Q5&amp;" "&amp;[2]DataSheet!E1&amp;" "&amp;[2]Inputs!N5&amp;")"</f>
        <v>Table 1 - Maximum MOS quantity 
(GJ/d, 1 September to 30 September 2026)</v>
      </c>
      <c r="D3" s="72"/>
      <c r="E3" s="72"/>
      <c r="F3" s="72"/>
      <c r="G3" s="72"/>
      <c r="H3" s="72"/>
      <c r="I3" s="24"/>
      <c r="J3" s="72" t="str">
        <f>"Table 3 - Daily MOS quantities (GJ/d, 1 "&amp;[2]DataSheet!E1&amp;" to "&amp;[2]Inputs!Q5&amp;" "&amp;[2]DataSheet!E1&amp;" "&amp;[2]Inputs!N5&amp;")"</f>
        <v>Table 3 - Daily MOS quantities (GJ/d, 1 September to 30 September 2026)</v>
      </c>
      <c r="K3" s="72"/>
      <c r="L3" s="72"/>
      <c r="M3" s="72"/>
      <c r="N3" s="72"/>
      <c r="O3" s="72"/>
      <c r="P3" s="24"/>
      <c r="Q3" s="72" t="str">
        <f>"Figure 1 - Curves of daily MOS quantities (1 "&amp;[2]DataSheet!E1&amp;" to "&amp;[2]Inputs!Q5&amp;" "&amp;[2]DataSheet!E1&amp;" "&amp;[2]Inputs!N5&amp;")"</f>
        <v>Figure 1 - Curves of daily MOS quantities (1 September to 30 September 2026)</v>
      </c>
      <c r="R3" s="72"/>
      <c r="S3" s="72"/>
      <c r="T3" s="72"/>
      <c r="U3" s="72"/>
      <c r="V3" s="72"/>
      <c r="W3" s="14"/>
    </row>
    <row r="4" spans="2:31" s="3" customFormat="1" ht="41.25" customHeight="1" x14ac:dyDescent="0.25">
      <c r="B4" s="1"/>
      <c r="D4" s="35" t="s">
        <v>0</v>
      </c>
      <c r="E4" s="35" t="s">
        <v>1</v>
      </c>
      <c r="F4" s="35" t="s">
        <v>2</v>
      </c>
      <c r="G4" s="35" t="s">
        <v>3</v>
      </c>
      <c r="H4" s="35" t="s">
        <v>4</v>
      </c>
      <c r="I4" s="1"/>
      <c r="J4" s="48" t="s">
        <v>5</v>
      </c>
      <c r="K4" s="49" t="str">
        <f>'[3]Workfile (3)'!C3</f>
        <v>Sydney MSP</v>
      </c>
      <c r="L4" s="50" t="str">
        <f>'[3]Workfile (3)'!D3</f>
        <v>Sydney EGP</v>
      </c>
      <c r="M4" s="50" t="str">
        <f>'[3]Workfile (3)'!E3</f>
        <v>Adelaide MAP</v>
      </c>
      <c r="N4" s="50" t="str">
        <f>'[3]Workfile (3)'!F3</f>
        <v>Adelaide SEAGas</v>
      </c>
      <c r="O4" s="51" t="s">
        <v>4</v>
      </c>
      <c r="P4" s="1"/>
      <c r="V4" s="1"/>
      <c r="W4" s="1"/>
    </row>
    <row r="5" spans="2:31" ht="12.5" x14ac:dyDescent="0.25">
      <c r="C5" s="37" t="s">
        <v>6</v>
      </c>
      <c r="D5" s="36">
        <f>MAX(0,[2]Period_1!Q3:Q33)</f>
        <v>24775</v>
      </c>
      <c r="E5" s="36">
        <f>MAX(0,[2]Period_1!R3:R33)</f>
        <v>25046.06553</v>
      </c>
      <c r="F5" s="36">
        <f>MAX(0,[2]Period_1!S3:S33)</f>
        <v>9860</v>
      </c>
      <c r="G5" s="36">
        <f>MAX(0,[2]Period_1!T3:T33)</f>
        <v>517</v>
      </c>
      <c r="H5" s="36">
        <f>MAX(0,[2]Period_1!V3:V33)</f>
        <v>11071</v>
      </c>
      <c r="I5" s="1">
        <f>IF(ISBLANK([2]Period_1!O3)=TRUE, "",[2]Period_1!O3)</f>
        <v>1</v>
      </c>
      <c r="J5" s="38">
        <v>1</v>
      </c>
      <c r="K5" s="15">
        <f>IF([2]Period_1!Q3="", NA(), [2]Period_1!Q3)</f>
        <v>24775</v>
      </c>
      <c r="L5" s="15">
        <f>IF([2]Period_1!R3="", NA(), [2]Period_1!R3)</f>
        <v>25046.06553</v>
      </c>
      <c r="M5" s="15">
        <f>IF([2]Period_1!S3="", NA(), [2]Period_1!S3)</f>
        <v>9860</v>
      </c>
      <c r="N5" s="15">
        <f>IF([2]Period_1!T3="", NA(), [2]Period_1!T3)</f>
        <v>517</v>
      </c>
      <c r="O5" s="30">
        <f>IF([2]Period_1!V3="", NA(), [2]Period_1!V3)</f>
        <v>11071</v>
      </c>
      <c r="AC5"/>
      <c r="AD5" s="2"/>
      <c r="AE5" s="4"/>
    </row>
    <row r="6" spans="2:31" ht="12.5" x14ac:dyDescent="0.25">
      <c r="C6" s="37" t="s">
        <v>7</v>
      </c>
      <c r="D6" s="36">
        <f>MAX(0,-MIN([2]Period_1!Q3:Q33))</f>
        <v>29609</v>
      </c>
      <c r="E6" s="36">
        <f>MAX(0,-MIN([2]Period_1!R3:R33))</f>
        <v>12251.89092</v>
      </c>
      <c r="F6" s="36">
        <f>MAX(0,-MIN([2]Period_1!S3:S33))</f>
        <v>7285</v>
      </c>
      <c r="G6" s="36">
        <f>MAX(0,-MIN([2]Period_1!T3:T33))</f>
        <v>8593</v>
      </c>
      <c r="H6" s="36">
        <f>MAX(0,-MIN([2]Period_1!V3:V33))</f>
        <v>4104</v>
      </c>
      <c r="I6" s="1">
        <f>IF(ISBLANK([2]Period_1!O4)=TRUE, "",[2]Period_1!O4)</f>
        <v>2</v>
      </c>
      <c r="J6" s="39">
        <v>1</v>
      </c>
      <c r="K6" s="15">
        <f>IF([2]Period_1!Q4="", NA(), [2]Period_1!Q4)</f>
        <v>5554</v>
      </c>
      <c r="L6" s="15">
        <f>IF([2]Period_1!R4="", NA(), [2]Period_1!R4)</f>
        <v>18013.844239999999</v>
      </c>
      <c r="M6" s="15">
        <f>IF([2]Period_1!S4="", NA(), [2]Period_1!S4)</f>
        <v>7197</v>
      </c>
      <c r="N6" s="15">
        <f>IF([2]Period_1!T4="", NA(), [2]Period_1!T4)</f>
        <v>222</v>
      </c>
      <c r="O6" s="32">
        <f>IF([2]Period_1!V4="", NA(), [2]Period_1!V4)</f>
        <v>2052</v>
      </c>
      <c r="AC6"/>
      <c r="AD6" s="2"/>
    </row>
    <row r="7" spans="2:31" ht="12.5" x14ac:dyDescent="0.25">
      <c r="I7" s="1">
        <f>IF(ISBLANK([2]Period_1!O5)=TRUE, "",[2]Period_1!O5)</f>
        <v>3</v>
      </c>
      <c r="J7" s="39">
        <v>1</v>
      </c>
      <c r="K7" s="15">
        <f>IF([2]Period_1!Q5="", NA(), [2]Period_1!Q5)</f>
        <v>908</v>
      </c>
      <c r="L7" s="15">
        <f>IF([2]Period_1!R5="", NA(), [2]Period_1!R5)</f>
        <v>13872.982319999999</v>
      </c>
      <c r="M7" s="15">
        <f>IF([2]Period_1!S5="", NA(), [2]Period_1!S5)</f>
        <v>6172</v>
      </c>
      <c r="N7" s="15">
        <f>IF([2]Period_1!T5="", NA(), [2]Period_1!T5)</f>
        <v>151</v>
      </c>
      <c r="O7" s="32">
        <f>IF([2]Period_1!V5="", NA(), [2]Period_1!V5)</f>
        <v>1420</v>
      </c>
      <c r="W7" s="2"/>
      <c r="AC7"/>
      <c r="AD7" s="2"/>
    </row>
    <row r="8" spans="2:31" ht="12.5" x14ac:dyDescent="0.25">
      <c r="D8" s="52"/>
      <c r="E8" s="52"/>
      <c r="F8" s="52"/>
      <c r="G8" s="52"/>
      <c r="H8" s="52"/>
      <c r="I8" s="1">
        <f>IF(ISBLANK([2]Period_1!O6)=TRUE, "",[2]Period_1!O6)</f>
        <v>4</v>
      </c>
      <c r="J8" s="39">
        <v>1</v>
      </c>
      <c r="K8" s="15">
        <f>IF([2]Period_1!Q6="", NA(), [2]Period_1!Q6)</f>
        <v>-133</v>
      </c>
      <c r="L8" s="15">
        <f>IF([2]Period_1!R6="", NA(), [2]Period_1!R6)</f>
        <v>12892.465469999999</v>
      </c>
      <c r="M8" s="15">
        <f>IF([2]Period_1!S6="", NA(), [2]Period_1!S6)</f>
        <v>4302</v>
      </c>
      <c r="N8" s="15">
        <f>IF([2]Period_1!T6="", NA(), [2]Period_1!T6)</f>
        <v>128</v>
      </c>
      <c r="O8" s="32">
        <f>IF([2]Period_1!V6="", NA(), [2]Period_1!V6)</f>
        <v>1248</v>
      </c>
      <c r="W8" s="2"/>
      <c r="AC8"/>
      <c r="AD8" s="2"/>
    </row>
    <row r="9" spans="2:31" ht="12.5" x14ac:dyDescent="0.25">
      <c r="D9" s="52"/>
      <c r="E9" s="52"/>
      <c r="F9" s="52"/>
      <c r="G9" s="52"/>
      <c r="H9" s="52"/>
      <c r="I9" s="1">
        <f>IF(ISBLANK([2]Period_1!O7)=TRUE, "",[2]Period_1!O7)</f>
        <v>5</v>
      </c>
      <c r="J9" s="39">
        <v>1</v>
      </c>
      <c r="K9" s="15">
        <f>IF([2]Period_1!Q7="", NA(), [2]Period_1!Q7)</f>
        <v>-816</v>
      </c>
      <c r="L9" s="15">
        <f>IF([2]Period_1!R7="", NA(), [2]Period_1!R7)</f>
        <v>11948.25308</v>
      </c>
      <c r="M9" s="15">
        <f>IF([2]Period_1!S7="", NA(), [2]Period_1!S7)</f>
        <v>3621</v>
      </c>
      <c r="N9" s="15">
        <f>IF([2]Period_1!T7="", NA(), [2]Period_1!T7)</f>
        <v>121</v>
      </c>
      <c r="O9" s="32">
        <f>IF([2]Period_1!V7="", NA(), [2]Period_1!V7)</f>
        <v>1007</v>
      </c>
      <c r="W9" s="2"/>
      <c r="AC9"/>
      <c r="AD9" s="2"/>
    </row>
    <row r="10" spans="2:31" ht="12.5" x14ac:dyDescent="0.25">
      <c r="I10" s="1">
        <f>IF(ISBLANK([2]Period_1!O8)=TRUE, "",[2]Period_1!O8)</f>
        <v>6</v>
      </c>
      <c r="J10" s="39">
        <v>1</v>
      </c>
      <c r="K10" s="15">
        <f>IF([2]Period_1!Q8="", NA(), [2]Period_1!Q8)</f>
        <v>-1767</v>
      </c>
      <c r="L10" s="15">
        <f>IF([2]Period_1!R8="", NA(), [2]Period_1!R8)</f>
        <v>11325.45181</v>
      </c>
      <c r="M10" s="15">
        <f>IF([2]Period_1!S8="", NA(), [2]Period_1!S8)</f>
        <v>2766</v>
      </c>
      <c r="N10" s="15">
        <f>IF([2]Period_1!T8="", NA(), [2]Period_1!T8)</f>
        <v>113</v>
      </c>
      <c r="O10" s="32">
        <f>IF([2]Period_1!V8="", NA(), [2]Period_1!V8)</f>
        <v>876</v>
      </c>
      <c r="W10" s="2"/>
      <c r="AC10"/>
      <c r="AD10" s="2"/>
    </row>
    <row r="11" spans="2:31" ht="12.5" x14ac:dyDescent="0.25">
      <c r="C11" s="72" t="str">
        <f>"Table 2 - Summary statistics of daily MOS quantities 
(1 "&amp;[2]DataSheet!E1&amp;" to "&amp;[2]Inputs!Q5&amp;" "&amp;[2]DataSheet!E1&amp;" "&amp;[2]Inputs!N5&amp;")"</f>
        <v>Table 2 - Summary statistics of daily MOS quantities 
(1 September to 30 September 2026)</v>
      </c>
      <c r="D11" s="72"/>
      <c r="E11" s="72"/>
      <c r="F11" s="72"/>
      <c r="G11" s="72"/>
      <c r="H11" s="72"/>
      <c r="I11" s="1">
        <f>IF(ISBLANK([2]Period_1!O9)=TRUE, "",[2]Period_1!O9)</f>
        <v>7</v>
      </c>
      <c r="J11" s="39">
        <v>1</v>
      </c>
      <c r="K11" s="15">
        <f>IF([2]Period_1!Q9="", NA(), [2]Period_1!Q9)</f>
        <v>-3690</v>
      </c>
      <c r="L11" s="15">
        <f>IF([2]Period_1!R9="", NA(), [2]Period_1!R9)</f>
        <v>10885.67085</v>
      </c>
      <c r="M11" s="15">
        <f>IF([2]Period_1!S9="", NA(), [2]Period_1!S9)</f>
        <v>2550</v>
      </c>
      <c r="N11" s="15">
        <f>IF([2]Period_1!T9="", NA(), [2]Period_1!T9)</f>
        <v>101</v>
      </c>
      <c r="O11" s="32">
        <f>IF([2]Period_1!V9="", NA(), [2]Period_1!V9)</f>
        <v>773</v>
      </c>
      <c r="W11" s="2"/>
      <c r="AC11"/>
      <c r="AD11" s="2"/>
    </row>
    <row r="12" spans="2:31" ht="12.5" x14ac:dyDescent="0.25">
      <c r="C12" s="72"/>
      <c r="D12" s="72"/>
      <c r="E12" s="72"/>
      <c r="F12" s="72"/>
      <c r="G12" s="72"/>
      <c r="H12" s="72"/>
      <c r="I12" s="1">
        <f>IF(ISBLANK([2]Period_1!O10)=TRUE, "",[2]Period_1!O10)</f>
        <v>8</v>
      </c>
      <c r="J12" s="39">
        <v>1</v>
      </c>
      <c r="K12" s="15">
        <f>IF([2]Period_1!Q10="", NA(), [2]Period_1!Q10)</f>
        <v>-4697</v>
      </c>
      <c r="L12" s="15">
        <f>IF([2]Period_1!R10="", NA(), [2]Period_1!R10)</f>
        <v>10635.291069999999</v>
      </c>
      <c r="M12" s="15">
        <f>IF([2]Period_1!S10="", NA(), [2]Period_1!S10)</f>
        <v>2097</v>
      </c>
      <c r="N12" s="15">
        <f>IF([2]Period_1!T10="", NA(), [2]Period_1!T10)</f>
        <v>85</v>
      </c>
      <c r="O12" s="32">
        <f>IF([2]Period_1!V10="", NA(), [2]Period_1!V10)</f>
        <v>612</v>
      </c>
      <c r="W12" s="2"/>
      <c r="AC12"/>
      <c r="AD12" s="2"/>
    </row>
    <row r="13" spans="2:31" ht="12.5" x14ac:dyDescent="0.25">
      <c r="C13" s="3"/>
      <c r="D13" s="73" t="s">
        <v>8</v>
      </c>
      <c r="E13" s="74"/>
      <c r="F13" s="74"/>
      <c r="G13" s="74"/>
      <c r="H13" s="74"/>
      <c r="I13" s="1">
        <f>IF(ISBLANK([2]Period_1!O11)=TRUE, "",[2]Period_1!O11)</f>
        <v>9</v>
      </c>
      <c r="J13" s="39">
        <v>1</v>
      </c>
      <c r="K13" s="15">
        <f>IF([2]Period_1!Q11="", NA(), [2]Period_1!Q11)</f>
        <v>-5699</v>
      </c>
      <c r="L13" s="15">
        <f>IF([2]Period_1!R11="", NA(), [2]Period_1!R11)</f>
        <v>10320.57199</v>
      </c>
      <c r="M13" s="15">
        <f>IF([2]Period_1!S11="", NA(), [2]Period_1!S11)</f>
        <v>1695</v>
      </c>
      <c r="N13" s="15">
        <f>IF([2]Period_1!T11="", NA(), [2]Period_1!T11)</f>
        <v>74</v>
      </c>
      <c r="O13" s="32">
        <f>IF([2]Period_1!V11="", NA(), [2]Period_1!V11)</f>
        <v>509</v>
      </c>
      <c r="W13" s="2"/>
      <c r="AC13"/>
      <c r="AD13" s="2"/>
    </row>
    <row r="14" spans="2:31" ht="12.75" customHeight="1" x14ac:dyDescent="0.25">
      <c r="C14" s="16"/>
      <c r="D14" s="53" t="s">
        <v>0</v>
      </c>
      <c r="E14" s="54" t="s">
        <v>1</v>
      </c>
      <c r="F14" s="54" t="s">
        <v>2</v>
      </c>
      <c r="G14" s="54" t="s">
        <v>3</v>
      </c>
      <c r="H14" s="55" t="s">
        <v>4</v>
      </c>
      <c r="I14" s="1">
        <f>IF(ISBLANK([2]Period_1!O12)=TRUE, "",[2]Period_1!O12)</f>
        <v>10</v>
      </c>
      <c r="J14" s="39">
        <v>1</v>
      </c>
      <c r="K14" s="15">
        <f>IF([2]Period_1!Q12="", NA(), [2]Period_1!Q12)</f>
        <v>-5876</v>
      </c>
      <c r="L14" s="15">
        <f>IF([2]Period_1!R12="", NA(), [2]Period_1!R12)</f>
        <v>9876.3269500000006</v>
      </c>
      <c r="M14" s="15">
        <f>IF([2]Period_1!S12="", NA(), [2]Period_1!S12)</f>
        <v>1584</v>
      </c>
      <c r="N14" s="15">
        <f>IF([2]Period_1!T12="", NA(), [2]Period_1!T12)</f>
        <v>69</v>
      </c>
      <c r="O14" s="32">
        <f>IF([2]Period_1!V12="", NA(), [2]Period_1!V12)</f>
        <v>471</v>
      </c>
      <c r="W14" s="2"/>
      <c r="AC14"/>
      <c r="AD14" s="2"/>
    </row>
    <row r="15" spans="2:31" ht="12.75" customHeight="1" x14ac:dyDescent="0.25">
      <c r="C15" s="56" t="s">
        <v>9</v>
      </c>
      <c r="D15" s="28">
        <f>MAX([2]Period_1!Q3:Q33)</f>
        <v>24775</v>
      </c>
      <c r="E15" s="29">
        <f>MAX([2]Period_1!R3:R33)</f>
        <v>25046.06553</v>
      </c>
      <c r="F15" s="29">
        <f>MAX([2]Period_1!S3:S33)</f>
        <v>9860</v>
      </c>
      <c r="G15" s="29">
        <f>MAX([2]Period_1!T3:T33)</f>
        <v>517</v>
      </c>
      <c r="H15" s="30">
        <f>MAX([2]Period_1!V3:V33)</f>
        <v>11071</v>
      </c>
      <c r="I15" s="1">
        <f>IF(ISBLANK([2]Period_1!O13)=TRUE, "",[2]Period_1!O13)</f>
        <v>11</v>
      </c>
      <c r="J15" s="39">
        <v>1</v>
      </c>
      <c r="K15" s="15">
        <f>IF([2]Period_1!Q13="", NA(), [2]Period_1!Q13)</f>
        <v>-6131</v>
      </c>
      <c r="L15" s="15">
        <f>IF([2]Period_1!R13="", NA(), [2]Period_1!R13)</f>
        <v>9573.8754399999998</v>
      </c>
      <c r="M15" s="15">
        <f>IF([2]Period_1!S13="", NA(), [2]Period_1!S13)</f>
        <v>1243</v>
      </c>
      <c r="N15" s="15">
        <f>IF([2]Period_1!T13="", NA(), [2]Period_1!T13)</f>
        <v>66</v>
      </c>
      <c r="O15" s="32">
        <f>IF([2]Period_1!V13="", NA(), [2]Period_1!V13)</f>
        <v>402</v>
      </c>
      <c r="W15" s="6"/>
      <c r="AC15"/>
      <c r="AD15" s="2"/>
    </row>
    <row r="16" spans="2:31" ht="12.5" x14ac:dyDescent="0.25">
      <c r="C16" s="57">
        <v>0.95</v>
      </c>
      <c r="D16" s="31">
        <f>PERCENTILE([2]Period_1!Q3:Q33, 0.95)</f>
        <v>3463.299999999987</v>
      </c>
      <c r="E16" s="15">
        <f>PERCENTILE([2]Period_1!R3:R33, 0.95)</f>
        <v>16150.456375999987</v>
      </c>
      <c r="F16" s="15">
        <f>PERCENTILE([2]Period_1!S3:S33, 0.95)</f>
        <v>6735.7499999999973</v>
      </c>
      <c r="G16" s="15">
        <f>PERCENTILE([2]Period_1!T3:T33, 0.95)</f>
        <v>190.04999999999978</v>
      </c>
      <c r="H16" s="32">
        <f>PERCENTILE([2]Period_1!V3:V33, 0.95)</f>
        <v>1767.5999999999981</v>
      </c>
      <c r="I16" s="1">
        <f>IF(ISBLANK([2]Period_1!O14)=TRUE, "",[2]Period_1!O14)</f>
        <v>12</v>
      </c>
      <c r="J16" s="39">
        <v>1</v>
      </c>
      <c r="K16" s="15">
        <f>IF([2]Period_1!Q14="", NA(), [2]Period_1!Q14)</f>
        <v>-7023</v>
      </c>
      <c r="L16" s="15">
        <f>IF([2]Period_1!R14="", NA(), [2]Period_1!R14)</f>
        <v>9341.9848700000002</v>
      </c>
      <c r="M16" s="15">
        <f>IF([2]Period_1!S14="", NA(), [2]Period_1!S14)</f>
        <v>1028</v>
      </c>
      <c r="N16" s="15">
        <f>IF([2]Period_1!T14="", NA(), [2]Period_1!T14)</f>
        <v>61</v>
      </c>
      <c r="O16" s="32">
        <f>IF([2]Period_1!V14="", NA(), [2]Period_1!V14)</f>
        <v>195</v>
      </c>
      <c r="W16" s="6"/>
      <c r="AC16"/>
      <c r="AD16" s="2"/>
    </row>
    <row r="17" spans="2:30" ht="12.5" x14ac:dyDescent="0.25">
      <c r="C17" s="58">
        <v>0.75</v>
      </c>
      <c r="D17" s="31">
        <f>PERCENTILE([2]Period_1!Q3:Q33, 0.75)</f>
        <v>-4947.5</v>
      </c>
      <c r="E17" s="15">
        <f>PERCENTILE([2]Period_1!R3:R33, 0.75)</f>
        <v>10556.6113</v>
      </c>
      <c r="F17" s="15">
        <f>PERCENTILE([2]Period_1!S3:S33, 0.75)</f>
        <v>1996.5</v>
      </c>
      <c r="G17" s="15">
        <f>PERCENTILE([2]Period_1!T3:T33, 0.75)</f>
        <v>82.25</v>
      </c>
      <c r="H17" s="32">
        <f>PERCENTILE([2]Period_1!V3:V33, 0.75)</f>
        <v>586.25</v>
      </c>
      <c r="I17" s="1">
        <f>IF(ISBLANK([2]Period_1!O15)=TRUE, "",[2]Period_1!O15)</f>
        <v>13</v>
      </c>
      <c r="J17" s="39">
        <v>1</v>
      </c>
      <c r="K17" s="15">
        <f>IF([2]Period_1!Q15="", NA(), [2]Period_1!Q15)</f>
        <v>-8048</v>
      </c>
      <c r="L17" s="15">
        <f>IF([2]Period_1!R15="", NA(), [2]Period_1!R15)</f>
        <v>9272.2865299999994</v>
      </c>
      <c r="M17" s="15">
        <f>IF([2]Period_1!S15="", NA(), [2]Period_1!S15)</f>
        <v>831</v>
      </c>
      <c r="N17" s="15">
        <f>IF([2]Period_1!T15="", NA(), [2]Period_1!T15)</f>
        <v>54</v>
      </c>
      <c r="O17" s="32">
        <f>IF([2]Period_1!V15="", NA(), [2]Period_1!V15)</f>
        <v>60</v>
      </c>
      <c r="W17" s="2"/>
      <c r="AC17"/>
      <c r="AD17" s="2"/>
    </row>
    <row r="18" spans="2:30" ht="12.5" x14ac:dyDescent="0.25">
      <c r="C18" s="58">
        <v>0.5</v>
      </c>
      <c r="D18" s="31">
        <f>PERCENTILE([2]Period_1!Q3:Q33, 0.5)</f>
        <v>-9214</v>
      </c>
      <c r="E18" s="15">
        <f>PERCENTILE([2]Period_1!R3:R33, 0.5)</f>
        <v>8822.7950999999994</v>
      </c>
      <c r="F18" s="15">
        <f>PERCENTILE([2]Period_1!S3:S33, 0.5)</f>
        <v>26</v>
      </c>
      <c r="G18" s="15">
        <f>PERCENTILE([2]Period_1!T3:T33, 0.5)</f>
        <v>20</v>
      </c>
      <c r="H18" s="32">
        <f>PERCENTILE([2]Period_1!V3:V33, 0.5)</f>
        <v>-214</v>
      </c>
      <c r="I18" s="1">
        <f>IF(ISBLANK([2]Period_1!O16)=TRUE, "",[2]Period_1!O16)</f>
        <v>14</v>
      </c>
      <c r="J18" s="39">
        <v>1</v>
      </c>
      <c r="K18" s="15">
        <f>IF([2]Period_1!Q16="", NA(), [2]Period_1!Q16)</f>
        <v>-8434</v>
      </c>
      <c r="L18" s="15">
        <f>IF([2]Period_1!R16="", NA(), [2]Period_1!R16)</f>
        <v>9096.2168199999996</v>
      </c>
      <c r="M18" s="15">
        <f>IF([2]Period_1!S16="", NA(), [2]Period_1!S16)</f>
        <v>529</v>
      </c>
      <c r="N18" s="15">
        <f>IF([2]Period_1!T16="", NA(), [2]Period_1!T16)</f>
        <v>44</v>
      </c>
      <c r="O18" s="32">
        <f>IF([2]Period_1!V16="", NA(), [2]Period_1!V16)</f>
        <v>-67</v>
      </c>
      <c r="W18" s="2"/>
      <c r="AC18"/>
      <c r="AD18" s="2"/>
    </row>
    <row r="19" spans="2:30" ht="12.5" x14ac:dyDescent="0.25">
      <c r="C19" s="58">
        <v>0.25</v>
      </c>
      <c r="D19" s="31">
        <f>PERCENTILE([2]Period_1!Q3:Q33, 0.25)</f>
        <v>-14135.75</v>
      </c>
      <c r="E19" s="15">
        <f>PERCENTILE([2]Period_1!R3:R33, 0.25)</f>
        <v>5219.2496449999999</v>
      </c>
      <c r="F19" s="15">
        <f>PERCENTILE([2]Period_1!S3:S33, 0.25)</f>
        <v>-1827.5</v>
      </c>
      <c r="G19" s="15">
        <f>PERCENTILE([2]Period_1!T3:T33, 0.25)</f>
        <v>-395.5</v>
      </c>
      <c r="H19" s="32">
        <f>PERCENTILE([2]Period_1!V3:V33, 0.25)</f>
        <v>-927.25</v>
      </c>
      <c r="I19" s="1">
        <f>IF(ISBLANK([2]Period_1!O17)=TRUE, "",[2]Period_1!O17)</f>
        <v>15</v>
      </c>
      <c r="J19" s="39">
        <v>1</v>
      </c>
      <c r="K19" s="15">
        <f>IF([2]Period_1!Q17="", NA(), [2]Period_1!Q17)</f>
        <v>-8832</v>
      </c>
      <c r="L19" s="15">
        <f>IF([2]Period_1!R17="", NA(), [2]Period_1!R17)</f>
        <v>8953.2330500000007</v>
      </c>
      <c r="M19" s="15">
        <f>IF([2]Period_1!S17="", NA(), [2]Period_1!S17)</f>
        <v>219</v>
      </c>
      <c r="N19" s="15">
        <f>IF([2]Period_1!T17="", NA(), [2]Period_1!T17)</f>
        <v>32</v>
      </c>
      <c r="O19" s="32">
        <f>IF([2]Period_1!V17="", NA(), [2]Period_1!V17)</f>
        <v>-176</v>
      </c>
      <c r="P19" s="3"/>
      <c r="W19" s="2"/>
      <c r="AC19"/>
      <c r="AD19" s="2"/>
    </row>
    <row r="20" spans="2:30" ht="12.5" x14ac:dyDescent="0.25">
      <c r="C20" s="57">
        <v>0.05</v>
      </c>
      <c r="D20" s="31">
        <f>PERCENTILE([2]Period_1!Q3:Q33, 0.05)</f>
        <v>-21205.200000000001</v>
      </c>
      <c r="E20" s="15">
        <f>PERCENTILE([2]Period_1!R3:R33, 0.05)</f>
        <v>2333.1176920000003</v>
      </c>
      <c r="F20" s="15">
        <f>PERCENTILE([2]Period_1!S3:S33, 0.05)</f>
        <v>-3692.35</v>
      </c>
      <c r="G20" s="15">
        <f>PERCENTILE([2]Period_1!T3:T33, 0.05)</f>
        <v>-3491.7999999999997</v>
      </c>
      <c r="H20" s="32">
        <f>PERCENTILE([2]Period_1!V3:V33, 0.05)</f>
        <v>-2067.5499999999997</v>
      </c>
      <c r="I20" s="1">
        <f>IF(ISBLANK([2]Period_1!O18)=TRUE, "",[2]Period_1!O18)</f>
        <v>16</v>
      </c>
      <c r="J20" s="39">
        <v>1</v>
      </c>
      <c r="K20" s="15">
        <f>IF([2]Period_1!Q18="", NA(), [2]Period_1!Q18)</f>
        <v>-9596</v>
      </c>
      <c r="L20" s="15">
        <f>IF([2]Period_1!R18="", NA(), [2]Period_1!R18)</f>
        <v>8692.3571499999998</v>
      </c>
      <c r="M20" s="15">
        <f>IF([2]Period_1!S18="", NA(), [2]Period_1!S18)</f>
        <v>-167</v>
      </c>
      <c r="N20" s="15">
        <f>IF([2]Period_1!T18="", NA(), [2]Period_1!T18)</f>
        <v>8</v>
      </c>
      <c r="O20" s="32">
        <f>IF([2]Period_1!V18="", NA(), [2]Period_1!V18)</f>
        <v>-252</v>
      </c>
      <c r="P20" s="3"/>
      <c r="W20" s="2"/>
      <c r="AC20"/>
      <c r="AD20" s="2"/>
    </row>
    <row r="21" spans="2:30" ht="12.5" x14ac:dyDescent="0.25">
      <c r="C21" s="59" t="s">
        <v>10</v>
      </c>
      <c r="D21" s="33">
        <f>MIN(0,[2]Period_1!Q3:Q33)</f>
        <v>-29609</v>
      </c>
      <c r="E21" s="20">
        <f>MIN(0,[2]Period_1!R3:R33)</f>
        <v>-12251.89092</v>
      </c>
      <c r="F21" s="20">
        <f>MIN(0,[2]Period_1!S3:S33)</f>
        <v>-7285</v>
      </c>
      <c r="G21" s="20">
        <f>MIN(0,[2]Period_1!T3:T33)</f>
        <v>-8593</v>
      </c>
      <c r="H21" s="34">
        <f>MIN(0,[2]Period_1!V3:V33)</f>
        <v>-4104</v>
      </c>
      <c r="I21" s="1">
        <f>IF(ISBLANK([2]Period_1!O19)=TRUE, "",[2]Period_1!O19)</f>
        <v>17</v>
      </c>
      <c r="J21" s="39">
        <v>1</v>
      </c>
      <c r="K21" s="15">
        <f>IF([2]Period_1!Q19="", NA(), [2]Period_1!Q19)</f>
        <v>-10112</v>
      </c>
      <c r="L21" s="15">
        <f>IF([2]Period_1!R19="", NA(), [2]Period_1!R19)</f>
        <v>8328.1861000000008</v>
      </c>
      <c r="M21" s="15">
        <f>IF([2]Period_1!S19="", NA(), [2]Period_1!S19)</f>
        <v>-525</v>
      </c>
      <c r="N21" s="15">
        <f>IF([2]Period_1!T19="", NA(), [2]Period_1!T19)</f>
        <v>-9</v>
      </c>
      <c r="O21" s="32">
        <f>IF([2]Period_1!V19="", NA(), [2]Period_1!V19)</f>
        <v>-305</v>
      </c>
      <c r="P21" s="3"/>
      <c r="W21" s="2"/>
      <c r="AC21"/>
      <c r="AD21" s="2"/>
    </row>
    <row r="22" spans="2:30" ht="12.75" customHeight="1" x14ac:dyDescent="0.25">
      <c r="C22" s="60" t="s">
        <v>11</v>
      </c>
      <c r="D22" s="28">
        <f>AVERAGE([2]Period_1!Q3:Q33)</f>
        <v>-8785.1333333333332</v>
      </c>
      <c r="E22" s="29">
        <f>AVERAGE([2]Period_1!R3:R33)</f>
        <v>8217.6247196666645</v>
      </c>
      <c r="F22" s="29">
        <f>AVERAGE([2]Period_1!S3:S33)</f>
        <v>412.63333333333333</v>
      </c>
      <c r="G22" s="29">
        <f>AVERAGE([2]Period_1!T3:T33)</f>
        <v>-638.26666666666665</v>
      </c>
      <c r="H22" s="30">
        <f>AVERAGE([2]Period_1!V3:V33)</f>
        <v>72.566666666666663</v>
      </c>
      <c r="I22" s="1">
        <f>IF(ISBLANK([2]Period_1!O20)=TRUE, "",[2]Period_1!O20)</f>
        <v>18</v>
      </c>
      <c r="J22" s="39">
        <v>1</v>
      </c>
      <c r="K22" s="15">
        <f>IF([2]Period_1!Q20="", NA(), [2]Period_1!Q20)</f>
        <v>-10852</v>
      </c>
      <c r="L22" s="15">
        <f>IF([2]Period_1!R20="", NA(), [2]Period_1!R20)</f>
        <v>8111.5080200000002</v>
      </c>
      <c r="M22" s="15">
        <f>IF([2]Period_1!S20="", NA(), [2]Period_1!S20)</f>
        <v>-856</v>
      </c>
      <c r="N22" s="15">
        <f>IF([2]Period_1!T20="", NA(), [2]Period_1!T20)</f>
        <v>-66</v>
      </c>
      <c r="O22" s="32">
        <f>IF([2]Period_1!V20="", NA(), [2]Period_1!V20)</f>
        <v>-378</v>
      </c>
      <c r="P22" s="3"/>
      <c r="W22" s="2"/>
    </row>
    <row r="23" spans="2:30" ht="12.5" x14ac:dyDescent="0.25">
      <c r="C23" s="61" t="s">
        <v>12</v>
      </c>
      <c r="D23" s="33">
        <f>STDEV([2]Period_1!Q3:Q33)</f>
        <v>9778.029558687922</v>
      </c>
      <c r="E23" s="20">
        <f>STDEV([2]Period_1!R3:R33)</f>
        <v>6063.7507541839432</v>
      </c>
      <c r="F23" s="20">
        <f>STDEV([2]Period_1!S3:S33)</f>
        <v>3517.5102429410781</v>
      </c>
      <c r="G23" s="20">
        <f>STDEV([2]Period_1!T3:T33)</f>
        <v>1774.567085299929</v>
      </c>
      <c r="H23" s="34">
        <f>STDEV([2]Period_1!V3:V33)</f>
        <v>2418.4042000279119</v>
      </c>
      <c r="I23" s="1">
        <f>IF(ISBLANK([2]Period_1!O21)=TRUE, "",[2]Period_1!O21)</f>
        <v>19</v>
      </c>
      <c r="J23" s="39">
        <v>1</v>
      </c>
      <c r="K23" s="15">
        <f>IF([2]Period_1!Q21="", NA(), [2]Period_1!Q21)</f>
        <v>-11677</v>
      </c>
      <c r="L23" s="15">
        <f>IF([2]Period_1!R21="", NA(), [2]Period_1!R21)</f>
        <v>7766.0729099999999</v>
      </c>
      <c r="M23" s="15">
        <f>IF([2]Period_1!S21="", NA(), [2]Period_1!S21)</f>
        <v>-1102</v>
      </c>
      <c r="N23" s="15">
        <f>IF([2]Period_1!T21="", NA(), [2]Period_1!T21)</f>
        <v>-126</v>
      </c>
      <c r="O23" s="32">
        <f>IF([2]Period_1!V21="", NA(), [2]Period_1!V21)</f>
        <v>-507</v>
      </c>
      <c r="P23" s="3"/>
      <c r="Q23" s="41"/>
      <c r="R23" s="3"/>
      <c r="S23" s="3"/>
      <c r="T23" s="3"/>
      <c r="U23" s="3"/>
      <c r="W23" s="2"/>
      <c r="X23" s="12"/>
      <c r="Y23" s="12"/>
      <c r="Z23" s="12"/>
      <c r="AA23" s="13"/>
    </row>
    <row r="24" spans="2:30" ht="12.75" customHeight="1" x14ac:dyDescent="0.25">
      <c r="C24" s="62" t="s">
        <v>13</v>
      </c>
      <c r="D24" s="46">
        <v>0.1</v>
      </c>
      <c r="E24" s="42">
        <v>0.96666666666666667</v>
      </c>
      <c r="F24" s="42">
        <v>0.5</v>
      </c>
      <c r="G24" s="42">
        <v>0.53333333333333333</v>
      </c>
      <c r="H24" s="43">
        <v>0.43333333333333335</v>
      </c>
      <c r="I24" s="1">
        <f>IF(ISBLANK([2]Period_1!O22)=TRUE, "",[2]Period_1!O22)</f>
        <v>20</v>
      </c>
      <c r="J24" s="39">
        <v>1</v>
      </c>
      <c r="K24" s="15">
        <f>IF([2]Period_1!Q22="", NA(), [2]Period_1!Q22)</f>
        <v>-12547</v>
      </c>
      <c r="L24" s="15">
        <f>IF([2]Period_1!R22="", NA(), [2]Period_1!R22)</f>
        <v>7277.3642499999996</v>
      </c>
      <c r="M24" s="15">
        <f>IF([2]Period_1!S22="", NA(), [2]Period_1!S22)</f>
        <v>-1175</v>
      </c>
      <c r="N24" s="15">
        <f>IF([2]Period_1!T22="", NA(), [2]Period_1!T22)</f>
        <v>-217</v>
      </c>
      <c r="O24" s="32">
        <f>IF([2]Period_1!V22="", NA(), [2]Period_1!V22)</f>
        <v>-708</v>
      </c>
      <c r="P24" s="3"/>
      <c r="Q24" s="72" t="str">
        <f>"Figure 2 - Distribution of daily MOS quantities (1 "&amp;[2]DataSheet!E1&amp;" to "&amp;[2]Inputs!Q5&amp;" "&amp;[2]DataSheet!E1&amp;" "&amp;[2]Inputs!N5&amp;")"</f>
        <v>Figure 2 - Distribution of daily MOS quantities (1 September to 30 September 2026)</v>
      </c>
      <c r="R24" s="72"/>
      <c r="S24" s="72"/>
      <c r="T24" s="72"/>
      <c r="U24" s="72"/>
      <c r="V24" s="72"/>
      <c r="W24" s="72"/>
      <c r="X24" s="12"/>
      <c r="Y24" s="12"/>
      <c r="Z24" s="12"/>
      <c r="AA24" s="13"/>
    </row>
    <row r="25" spans="2:30" ht="12" customHeight="1" x14ac:dyDescent="0.25">
      <c r="C25" s="63" t="s">
        <v>14</v>
      </c>
      <c r="D25" s="47">
        <f>1-D24</f>
        <v>0.9</v>
      </c>
      <c r="E25" s="44">
        <f>1-E24</f>
        <v>3.3333333333333326E-2</v>
      </c>
      <c r="F25" s="44">
        <f>1-F24</f>
        <v>0.5</v>
      </c>
      <c r="G25" s="44">
        <f>1-G24</f>
        <v>0.46666666666666667</v>
      </c>
      <c r="H25" s="45">
        <f>1-H24</f>
        <v>0.56666666666666665</v>
      </c>
      <c r="I25" s="1">
        <f>IF(ISBLANK([2]Period_1!O23)=TRUE, "",[2]Period_1!O23)</f>
        <v>21</v>
      </c>
      <c r="J25" s="39">
        <v>1</v>
      </c>
      <c r="K25" s="15">
        <f>IF([2]Period_1!Q23="", NA(), [2]Period_1!Q23)</f>
        <v>-12767</v>
      </c>
      <c r="L25" s="15">
        <f>IF([2]Period_1!R23="", NA(), [2]Period_1!R23)</f>
        <v>6401.3486999999996</v>
      </c>
      <c r="M25" s="15">
        <f>IF([2]Period_1!S23="", NA(), [2]Period_1!S23)</f>
        <v>-1238</v>
      </c>
      <c r="N25" s="15">
        <f>IF([2]Period_1!T23="", NA(), [2]Period_1!T23)</f>
        <v>-248</v>
      </c>
      <c r="O25" s="32">
        <f>IF([2]Period_1!V23="", NA(), [2]Period_1!V23)</f>
        <v>-766</v>
      </c>
      <c r="P25" s="3"/>
      <c r="Q25" s="72"/>
      <c r="R25" s="72"/>
      <c r="S25" s="72"/>
      <c r="T25" s="72"/>
      <c r="U25" s="72"/>
      <c r="V25" s="72"/>
      <c r="W25" s="72"/>
      <c r="X25" s="12"/>
      <c r="Y25" s="12"/>
      <c r="Z25" s="12"/>
      <c r="AA25" s="13"/>
    </row>
    <row r="26" spans="2:30" x14ac:dyDescent="0.25">
      <c r="I26" s="1">
        <f>IF(ISBLANK([2]Period_1!O24)=TRUE, "",[2]Period_1!O24)</f>
        <v>22</v>
      </c>
      <c r="J26" s="39">
        <v>1</v>
      </c>
      <c r="K26" s="15">
        <f>IF([2]Period_1!Q24="", NA(), [2]Period_1!Q24)</f>
        <v>-13232</v>
      </c>
      <c r="L26" s="15">
        <f>IF([2]Period_1!R24="", NA(), [2]Period_1!R24)</f>
        <v>5991.5247799999997</v>
      </c>
      <c r="M26" s="15">
        <f>IF([2]Period_1!S24="", NA(), [2]Period_1!S24)</f>
        <v>-1625</v>
      </c>
      <c r="N26" s="15">
        <f>IF([2]Period_1!T24="", NA(), [2]Period_1!T24)</f>
        <v>-298</v>
      </c>
      <c r="O26" s="32">
        <f>IF([2]Period_1!V24="", NA(), [2]Period_1!V24)</f>
        <v>-886</v>
      </c>
      <c r="P26" s="3"/>
      <c r="Q26" s="3"/>
      <c r="R26" s="3"/>
      <c r="S26" s="3"/>
      <c r="T26" s="3"/>
      <c r="U26" s="3"/>
      <c r="V26" s="2"/>
      <c r="W26" s="2"/>
      <c r="X26" s="12"/>
      <c r="Y26" s="12"/>
      <c r="Z26" s="12"/>
      <c r="AA26" s="13"/>
    </row>
    <row r="27" spans="2:30" x14ac:dyDescent="0.25">
      <c r="I27" s="1">
        <f>IF(ISBLANK([2]Period_1!O25)=TRUE, "",[2]Period_1!O25)</f>
        <v>23</v>
      </c>
      <c r="J27" s="39">
        <v>1</v>
      </c>
      <c r="K27" s="15">
        <f>IF([2]Period_1!Q25="", NA(), [2]Period_1!Q25)</f>
        <v>-14437</v>
      </c>
      <c r="L27" s="15">
        <f>IF([2]Period_1!R25="", NA(), [2]Period_1!R25)</f>
        <v>4961.8245999999999</v>
      </c>
      <c r="M27" s="15">
        <f>IF([2]Period_1!S25="", NA(), [2]Period_1!S25)</f>
        <v>-1895</v>
      </c>
      <c r="N27" s="15">
        <f>IF([2]Period_1!T25="", NA(), [2]Period_1!T25)</f>
        <v>-428</v>
      </c>
      <c r="O27" s="32">
        <f>IF([2]Period_1!V25="", NA(), [2]Period_1!V25)</f>
        <v>-941</v>
      </c>
      <c r="P27" s="3"/>
      <c r="Q27" s="3"/>
      <c r="R27" s="3"/>
      <c r="S27" s="3"/>
      <c r="T27" s="3"/>
      <c r="U27" s="3"/>
      <c r="V27" s="2"/>
      <c r="W27" s="2"/>
      <c r="X27" s="12"/>
      <c r="Y27" s="12"/>
      <c r="Z27" s="12"/>
      <c r="AA27" s="13"/>
    </row>
    <row r="28" spans="2:30" x14ac:dyDescent="0.25">
      <c r="I28" s="1">
        <f>IF(ISBLANK([2]Period_1!O26)=TRUE, "",[2]Period_1!O26)</f>
        <v>24</v>
      </c>
      <c r="J28" s="39">
        <v>1</v>
      </c>
      <c r="K28" s="15">
        <f>IF([2]Period_1!Q26="", NA(), [2]Period_1!Q26)</f>
        <v>-15257</v>
      </c>
      <c r="L28" s="15">
        <f>IF([2]Period_1!R26="", NA(), [2]Period_1!R26)</f>
        <v>4413.2694600000004</v>
      </c>
      <c r="M28" s="15">
        <f>IF([2]Period_1!S26="", NA(), [2]Period_1!S26)</f>
        <v>-2038</v>
      </c>
      <c r="N28" s="15">
        <f>IF([2]Period_1!T26="", NA(), [2]Period_1!T26)</f>
        <v>-592</v>
      </c>
      <c r="O28" s="32">
        <f>IF([2]Period_1!V26="", NA(), [2]Period_1!V26)</f>
        <v>-1034</v>
      </c>
      <c r="P28" s="3"/>
      <c r="X28" s="12"/>
      <c r="Y28" s="12"/>
      <c r="Z28" s="12"/>
      <c r="AA28" s="13"/>
    </row>
    <row r="29" spans="2:30" x14ac:dyDescent="0.25">
      <c r="I29" s="1">
        <f>IF(ISBLANK([2]Period_1!O27)=TRUE, "",[2]Period_1!O27)</f>
        <v>25</v>
      </c>
      <c r="J29" s="39">
        <v>1</v>
      </c>
      <c r="K29" s="15">
        <f>IF([2]Period_1!Q27="", NA(), [2]Period_1!Q27)</f>
        <v>-16224</v>
      </c>
      <c r="L29" s="15">
        <f>IF([2]Period_1!R27="", NA(), [2]Period_1!R27)</f>
        <v>3895.66903</v>
      </c>
      <c r="M29" s="15">
        <f>IF([2]Period_1!S27="", NA(), [2]Period_1!S27)</f>
        <v>-2328</v>
      </c>
      <c r="N29" s="15">
        <f>IF([2]Period_1!T27="", NA(), [2]Period_1!T27)</f>
        <v>-868</v>
      </c>
      <c r="O29" s="32">
        <f>IF([2]Period_1!V27="", NA(), [2]Period_1!V27)</f>
        <v>-1208</v>
      </c>
      <c r="P29" s="3"/>
      <c r="Q29" s="3"/>
      <c r="R29" s="3"/>
      <c r="S29" s="3"/>
      <c r="T29" s="3"/>
      <c r="U29" s="3"/>
      <c r="V29" s="2"/>
      <c r="W29" s="2"/>
      <c r="X29" s="12"/>
      <c r="Y29" s="12"/>
      <c r="Z29" s="12"/>
      <c r="AA29" s="13"/>
    </row>
    <row r="30" spans="2:30" x14ac:dyDescent="0.25">
      <c r="B30" s="64"/>
      <c r="I30" s="1">
        <f>IF(ISBLANK([2]Period_1!O28)=TRUE, "",[2]Period_1!O28)</f>
        <v>26</v>
      </c>
      <c r="J30" s="39">
        <v>1</v>
      </c>
      <c r="K30" s="15">
        <f>IF([2]Period_1!Q28="", NA(), [2]Period_1!Q28)</f>
        <v>-16997</v>
      </c>
      <c r="L30" s="15">
        <f>IF([2]Period_1!R28="", NA(), [2]Period_1!R28)</f>
        <v>3677.60149</v>
      </c>
      <c r="M30" s="15">
        <f>IF([2]Period_1!S28="", NA(), [2]Period_1!S28)</f>
        <v>-2690</v>
      </c>
      <c r="N30" s="15">
        <f>IF([2]Period_1!T28="", NA(), [2]Period_1!T28)</f>
        <v>-1163</v>
      </c>
      <c r="O30" s="32">
        <f>IF([2]Period_1!V28="", NA(), [2]Period_1!V28)</f>
        <v>-1421</v>
      </c>
      <c r="P30" s="3"/>
      <c r="Q30" s="3"/>
      <c r="R30" s="3"/>
      <c r="S30" s="3"/>
      <c r="T30" s="3"/>
      <c r="U30" s="3"/>
      <c r="V30" s="2"/>
      <c r="W30" s="2"/>
      <c r="X30" s="12"/>
      <c r="Y30" s="12"/>
      <c r="Z30" s="12"/>
      <c r="AA30" s="13"/>
    </row>
    <row r="31" spans="2:30" ht="15" customHeight="1" x14ac:dyDescent="0.25">
      <c r="B31" s="64"/>
      <c r="I31" s="1">
        <f>IF(ISBLANK([2]Period_1!O29)=TRUE, "",[2]Period_1!O29)</f>
        <v>27</v>
      </c>
      <c r="J31" s="39">
        <v>1</v>
      </c>
      <c r="K31" s="15">
        <f>IF([2]Period_1!Q29="", NA(), [2]Period_1!Q29)</f>
        <v>-18114</v>
      </c>
      <c r="L31" s="15">
        <f>IF([2]Period_1!R29="", NA(), [2]Period_1!R29)</f>
        <v>3496.63004</v>
      </c>
      <c r="M31" s="15">
        <f>IF([2]Period_1!S29="", NA(), [2]Period_1!S29)</f>
        <v>-3056</v>
      </c>
      <c r="N31" s="15">
        <f>IF([2]Period_1!T29="", NA(), [2]Period_1!T29)</f>
        <v>-1498</v>
      </c>
      <c r="O31" s="32">
        <f>IF([2]Period_1!V29="", NA(), [2]Period_1!V29)</f>
        <v>-1665</v>
      </c>
      <c r="P31" s="3"/>
      <c r="Q31" s="3"/>
      <c r="R31" s="3"/>
      <c r="S31" s="3"/>
      <c r="T31" s="3"/>
      <c r="U31" s="3"/>
      <c r="V31" s="2"/>
      <c r="W31" s="2"/>
      <c r="X31" s="12"/>
      <c r="Y31" s="12"/>
      <c r="Z31" s="12"/>
      <c r="AA31" s="13"/>
    </row>
    <row r="32" spans="2:30" ht="15" customHeight="1" x14ac:dyDescent="0.25">
      <c r="B32" s="64"/>
      <c r="I32" s="1">
        <f>IF(ISBLANK([2]Period_1!O30)=TRUE, "",[2]Period_1!O30)</f>
        <v>28</v>
      </c>
      <c r="J32" s="39">
        <v>1</v>
      </c>
      <c r="K32" s="15">
        <f>IF([2]Period_1!Q30="", NA(), [2]Period_1!Q30)</f>
        <v>-20180</v>
      </c>
      <c r="L32" s="15">
        <f>IF([2]Period_1!R30="", NA(), [2]Period_1!R30)</f>
        <v>2588.9808600000001</v>
      </c>
      <c r="M32" s="15">
        <f>IF([2]Period_1!S30="", NA(), [2]Period_1!S30)</f>
        <v>-3419</v>
      </c>
      <c r="N32" s="15">
        <f>IF([2]Period_1!T30="", NA(), [2]Period_1!T30)</f>
        <v>-2966</v>
      </c>
      <c r="O32" s="32">
        <f>IF([2]Period_1!V30="", NA(), [2]Period_1!V30)</f>
        <v>-1880</v>
      </c>
      <c r="P32" s="3"/>
      <c r="Q32" s="3"/>
      <c r="R32" s="3"/>
      <c r="S32" s="3"/>
      <c r="T32" s="3"/>
      <c r="U32" s="3"/>
      <c r="V32" s="2"/>
      <c r="W32" s="2"/>
      <c r="X32" s="12"/>
      <c r="Y32" s="12"/>
      <c r="Z32" s="12"/>
      <c r="AA32" s="13"/>
    </row>
    <row r="33" spans="2:30" ht="15" customHeight="1" x14ac:dyDescent="0.25">
      <c r="B33" s="64"/>
      <c r="I33" s="1">
        <f>IF(ISBLANK([2]Period_1!O31)=TRUE, "",[2]Period_1!O31)</f>
        <v>29</v>
      </c>
      <c r="J33" s="39">
        <v>1</v>
      </c>
      <c r="K33" s="15">
        <f>IF([2]Period_1!Q31="", NA(), [2]Period_1!Q31)</f>
        <v>-22044</v>
      </c>
      <c r="L33" s="15">
        <f>IF([2]Period_1!R31="", NA(), [2]Period_1!R31)</f>
        <v>2123.7750999999998</v>
      </c>
      <c r="M33" s="15">
        <f>IF([2]Period_1!S31="", NA(), [2]Period_1!S31)</f>
        <v>-3916</v>
      </c>
      <c r="N33" s="15">
        <f>IF([2]Period_1!T31="", NA(), [2]Period_1!T31)</f>
        <v>-3922</v>
      </c>
      <c r="O33" s="32">
        <f>IF([2]Period_1!V31="", NA(), [2]Period_1!V31)</f>
        <v>-2221</v>
      </c>
      <c r="P33" s="3"/>
      <c r="Q33" s="3"/>
      <c r="R33" s="3"/>
      <c r="S33" s="3"/>
      <c r="T33" s="3"/>
      <c r="U33" s="3"/>
      <c r="V33" s="2"/>
      <c r="W33" s="2"/>
      <c r="X33" s="12"/>
      <c r="Y33" s="12"/>
      <c r="Z33" s="12"/>
      <c r="AA33" s="13"/>
    </row>
    <row r="34" spans="2:30" ht="12.5" x14ac:dyDescent="0.25">
      <c r="B34" s="64"/>
      <c r="I34" s="1">
        <f>IF(ISBLANK([2]Period_1!O32)=TRUE, "",[2]Period_1!O32)</f>
        <v>30</v>
      </c>
      <c r="J34" s="39">
        <v>1</v>
      </c>
      <c r="K34" s="15">
        <f>IF([2]Period_1!Q32="", NA(), [2]Period_1!Q32)</f>
        <v>-29609</v>
      </c>
      <c r="L34" s="15">
        <f>IF([2]Period_1!R32="", NA(), [2]Period_1!R32)</f>
        <v>-12251.89092</v>
      </c>
      <c r="M34" s="15">
        <f>IF([2]Period_1!S32="", NA(), [2]Period_1!S32)</f>
        <v>-7285</v>
      </c>
      <c r="N34" s="15">
        <f>IF([2]Period_1!T32="", NA(), [2]Period_1!T32)</f>
        <v>-8593</v>
      </c>
      <c r="O34" s="32">
        <f>IF([2]Period_1!V32="", NA(), [2]Period_1!V32)</f>
        <v>-4104</v>
      </c>
      <c r="P34" s="3"/>
      <c r="Q34" s="3"/>
      <c r="R34" s="3"/>
      <c r="S34" s="3"/>
      <c r="T34" s="3"/>
      <c r="U34" s="3"/>
      <c r="V34" s="2"/>
      <c r="W34" s="2"/>
      <c r="X34" s="12"/>
      <c r="Y34" s="12"/>
      <c r="Z34" s="12"/>
      <c r="AA34" s="13"/>
      <c r="AC34"/>
      <c r="AD34" s="2"/>
    </row>
    <row r="35" spans="2:30" ht="12.5" x14ac:dyDescent="0.25">
      <c r="B35" s="64"/>
      <c r="I35" s="1" t="str">
        <f>IF(ISBLANK([2]Period_1!O33)=TRUE, "",[2]Period_1!O33)</f>
        <v/>
      </c>
      <c r="J35" s="40">
        <v>1</v>
      </c>
      <c r="K35" s="20" t="e">
        <f>IF([2]Period_1!Q33="", NA(), [2]Period_1!Q33)</f>
        <v>#N/A</v>
      </c>
      <c r="L35" s="20" t="e">
        <f>IF([2]Period_1!R33="", NA(), [2]Period_1!R33)</f>
        <v>#N/A</v>
      </c>
      <c r="M35" s="20" t="e">
        <f>IF([2]Period_1!S33="", NA(), [2]Period_1!S33)</f>
        <v>#N/A</v>
      </c>
      <c r="N35" s="20" t="e">
        <f>IF([2]Period_1!T33="", NA(), [2]Period_1!T33)</f>
        <v>#N/A</v>
      </c>
      <c r="O35" s="34" t="e">
        <f>IF([2]Period_1!V33="", NA(), [2]Period_1!V33)</f>
        <v>#N/A</v>
      </c>
      <c r="P35" s="3"/>
      <c r="Q35" s="3"/>
      <c r="R35" s="3"/>
      <c r="S35" s="3"/>
      <c r="T35" s="3"/>
      <c r="U35" s="3"/>
      <c r="V35" s="2"/>
      <c r="W35" s="2"/>
      <c r="X35" s="12"/>
      <c r="Y35" s="12"/>
      <c r="Z35" s="12"/>
      <c r="AA35" s="13"/>
      <c r="AC35"/>
      <c r="AD35" s="2"/>
    </row>
    <row r="36" spans="2:30" ht="12.5" x14ac:dyDescent="0.25">
      <c r="B36" s="64"/>
      <c r="I36" s="5"/>
      <c r="P36" s="5"/>
      <c r="Q36" s="5"/>
      <c r="R36" s="5"/>
      <c r="S36" s="5"/>
      <c r="T36" s="5"/>
      <c r="U36" s="5"/>
      <c r="V36" s="2"/>
      <c r="W36" s="2"/>
      <c r="X36" s="12"/>
      <c r="Y36" s="12"/>
      <c r="Z36" s="12"/>
      <c r="AA36" s="13"/>
      <c r="AC36"/>
      <c r="AD36" s="2"/>
    </row>
    <row r="37" spans="2:30" ht="12.5" x14ac:dyDescent="0.25">
      <c r="B37" s="64"/>
      <c r="I37" s="5"/>
      <c r="P37" s="5"/>
      <c r="Q37" s="5"/>
      <c r="R37" s="5"/>
      <c r="S37" s="5"/>
      <c r="T37" s="5"/>
      <c r="U37" s="5"/>
      <c r="V37" s="2"/>
      <c r="W37" s="2"/>
      <c r="X37" s="12"/>
      <c r="Y37" s="12"/>
      <c r="Z37" s="12"/>
      <c r="AA37" s="13"/>
      <c r="AC37"/>
      <c r="AD37" s="2"/>
    </row>
    <row r="38" spans="2:30" ht="12.5" x14ac:dyDescent="0.25">
      <c r="B38" s="64"/>
      <c r="I38" s="2"/>
      <c r="P38" s="2"/>
      <c r="Q38" s="2"/>
      <c r="R38" s="2"/>
      <c r="S38" s="2"/>
      <c r="T38" s="2"/>
      <c r="U38" s="2"/>
      <c r="V38" s="2"/>
      <c r="W38" s="2"/>
      <c r="X38" s="12"/>
      <c r="Y38" s="12"/>
      <c r="Z38" s="12"/>
      <c r="AA38" s="13"/>
      <c r="AC38"/>
      <c r="AD38" s="2"/>
    </row>
    <row r="39" spans="2:30" ht="12.5" x14ac:dyDescent="0.25">
      <c r="B39" s="64"/>
      <c r="I39" s="7"/>
      <c r="P39" s="7"/>
      <c r="Q39" s="7"/>
      <c r="R39" s="7"/>
      <c r="S39" s="7"/>
      <c r="T39" s="7"/>
      <c r="U39" s="7"/>
      <c r="V39" s="2"/>
      <c r="W39" s="2"/>
      <c r="X39" s="12"/>
      <c r="Y39" s="12"/>
      <c r="Z39" s="12"/>
      <c r="AA39" s="13"/>
      <c r="AC39"/>
      <c r="AD39" s="2"/>
    </row>
    <row r="40" spans="2:30" ht="12.5" x14ac:dyDescent="0.25">
      <c r="B40" s="64"/>
      <c r="I40" s="8"/>
      <c r="P40" s="8"/>
      <c r="Q40" s="8"/>
      <c r="R40" s="8"/>
      <c r="S40" s="8"/>
      <c r="T40" s="8"/>
      <c r="U40" s="8"/>
      <c r="V40" s="2"/>
      <c r="W40" s="2"/>
      <c r="X40" s="12"/>
      <c r="Y40" s="12"/>
      <c r="Z40" s="12"/>
      <c r="AA40" s="13"/>
      <c r="AC40"/>
      <c r="AD40" s="2"/>
    </row>
    <row r="41" spans="2:30" ht="12.5" x14ac:dyDescent="0.25">
      <c r="B41" s="64"/>
      <c r="I41" s="8"/>
      <c r="P41" s="8"/>
      <c r="Q41" s="8"/>
      <c r="R41" s="8"/>
      <c r="S41" s="8"/>
      <c r="T41" s="8"/>
      <c r="U41" s="8"/>
      <c r="V41" s="2"/>
      <c r="W41" s="2"/>
      <c r="X41" s="12"/>
      <c r="Y41" s="12"/>
      <c r="Z41" s="12"/>
      <c r="AA41" s="13"/>
      <c r="AC41"/>
      <c r="AD41" s="2"/>
    </row>
    <row r="42" spans="2:30" ht="12.5" x14ac:dyDescent="0.25">
      <c r="B42" s="64"/>
      <c r="I42" s="8"/>
      <c r="P42" s="8"/>
      <c r="Q42" s="8"/>
      <c r="R42" s="8"/>
      <c r="S42" s="8"/>
      <c r="T42" s="8"/>
      <c r="U42" s="8"/>
      <c r="V42" s="2"/>
      <c r="W42" s="2"/>
      <c r="X42" s="12"/>
      <c r="Y42" s="12"/>
      <c r="Z42" s="12"/>
      <c r="AA42" s="13"/>
      <c r="AC42"/>
      <c r="AD42" s="2"/>
    </row>
    <row r="43" spans="2:30" ht="12.5" x14ac:dyDescent="0.25">
      <c r="I43" s="8"/>
      <c r="P43" s="8"/>
      <c r="Q43" s="8"/>
      <c r="R43" s="8"/>
      <c r="S43" s="8"/>
      <c r="T43" s="8"/>
      <c r="U43" s="8"/>
      <c r="V43" s="2"/>
      <c r="W43" s="2"/>
      <c r="X43" s="12"/>
      <c r="Y43" s="12"/>
      <c r="Z43" s="12"/>
      <c r="AA43" s="13"/>
      <c r="AC43"/>
      <c r="AD43" s="2"/>
    </row>
    <row r="44" spans="2:30" ht="12.5" x14ac:dyDescent="0.25">
      <c r="I44" s="8"/>
      <c r="P44" s="8"/>
      <c r="Q44" s="8"/>
      <c r="R44" s="8"/>
      <c r="S44" s="8"/>
      <c r="T44" s="8"/>
      <c r="U44" s="8"/>
      <c r="V44" s="2"/>
      <c r="W44" s="2"/>
      <c r="X44" s="12"/>
      <c r="Y44" s="12"/>
      <c r="Z44" s="12"/>
      <c r="AA44" s="13"/>
      <c r="AC44"/>
      <c r="AD44" s="2"/>
    </row>
    <row r="45" spans="2:30" ht="12.5" x14ac:dyDescent="0.25">
      <c r="I45" s="8"/>
      <c r="P45" s="8"/>
      <c r="Q45" s="8"/>
      <c r="R45" s="8"/>
      <c r="S45" s="8"/>
      <c r="T45" s="8"/>
      <c r="U45" s="8"/>
      <c r="V45" s="2"/>
      <c r="W45" s="2"/>
      <c r="X45" s="12"/>
      <c r="Y45" s="12"/>
      <c r="Z45" s="12"/>
      <c r="AA45" s="13"/>
      <c r="AC45"/>
      <c r="AD45" s="2"/>
    </row>
    <row r="46" spans="2:30" ht="12.5" x14ac:dyDescent="0.25">
      <c r="I46" s="8"/>
      <c r="P46" s="8"/>
      <c r="Q46" s="8"/>
      <c r="R46" s="8"/>
      <c r="S46" s="8"/>
      <c r="T46" s="8"/>
      <c r="U46" s="8"/>
      <c r="V46" s="2"/>
      <c r="W46" s="2"/>
      <c r="X46" s="12"/>
      <c r="Y46" s="12"/>
      <c r="Z46" s="12"/>
      <c r="AA46" s="13"/>
      <c r="AC46"/>
      <c r="AD46" s="2"/>
    </row>
    <row r="47" spans="2:30" ht="12.5" x14ac:dyDescent="0.25">
      <c r="I47" s="8"/>
      <c r="P47" s="8"/>
      <c r="Q47" s="8"/>
      <c r="R47" s="8"/>
      <c r="S47" s="8"/>
      <c r="T47" s="8"/>
      <c r="U47" s="8"/>
      <c r="V47" s="2"/>
      <c r="W47" s="2"/>
      <c r="X47" s="12"/>
      <c r="Y47" s="12"/>
      <c r="Z47" s="12"/>
      <c r="AA47" s="13"/>
      <c r="AC47"/>
      <c r="AD47" s="2"/>
    </row>
    <row r="48" spans="2:30" ht="12.5" x14ac:dyDescent="0.25">
      <c r="I48" s="8"/>
      <c r="P48" s="8"/>
      <c r="Q48" s="8"/>
      <c r="R48" s="8"/>
      <c r="S48" s="8"/>
      <c r="T48" s="8"/>
      <c r="U48" s="8"/>
      <c r="V48" s="2"/>
      <c r="W48" s="2"/>
      <c r="X48" s="12"/>
      <c r="Y48" s="12"/>
      <c r="Z48" s="12"/>
      <c r="AA48" s="13"/>
      <c r="AC48"/>
      <c r="AD48" s="2"/>
    </row>
    <row r="49" spans="9:30" ht="12.5" x14ac:dyDescent="0.25">
      <c r="I49" s="8"/>
      <c r="P49" s="8"/>
      <c r="Q49" s="8"/>
      <c r="R49" s="8"/>
      <c r="S49" s="8"/>
      <c r="T49" s="8"/>
      <c r="U49" s="8"/>
      <c r="V49" s="2"/>
      <c r="W49" s="2"/>
      <c r="X49" s="12"/>
      <c r="Y49" s="12"/>
      <c r="Z49" s="12"/>
      <c r="AA49" s="13"/>
      <c r="AC49"/>
      <c r="AD49" s="2"/>
    </row>
    <row r="50" spans="9:30" ht="12.5" x14ac:dyDescent="0.25">
      <c r="I50" s="8"/>
      <c r="P50" s="8"/>
      <c r="Q50" s="8"/>
      <c r="R50" s="8"/>
      <c r="S50" s="8"/>
      <c r="T50" s="8"/>
      <c r="U50" s="8"/>
      <c r="V50" s="2"/>
      <c r="W50" s="2"/>
      <c r="X50" s="12"/>
      <c r="Y50" s="12"/>
      <c r="Z50" s="12"/>
      <c r="AA50" s="13"/>
      <c r="AC50"/>
      <c r="AD50" s="2"/>
    </row>
    <row r="51" spans="9:30" ht="12.5" x14ac:dyDescent="0.25">
      <c r="I51" s="8"/>
      <c r="P51" s="8"/>
      <c r="Q51" s="8"/>
      <c r="R51" s="8"/>
      <c r="S51" s="8"/>
      <c r="T51" s="8"/>
      <c r="U51" s="8"/>
      <c r="V51" s="2"/>
      <c r="W51" s="2"/>
      <c r="X51" s="12"/>
      <c r="Y51" s="12"/>
      <c r="Z51" s="12"/>
      <c r="AA51" s="13"/>
      <c r="AC51"/>
      <c r="AD51" s="2"/>
    </row>
    <row r="52" spans="9:30" ht="12.5" x14ac:dyDescent="0.25">
      <c r="I52" s="9"/>
      <c r="P52" s="9"/>
      <c r="Q52" s="8"/>
      <c r="R52" s="8"/>
      <c r="S52" s="8"/>
      <c r="T52" s="8"/>
      <c r="U52" s="8"/>
      <c r="V52" s="2"/>
      <c r="W52" s="2"/>
      <c r="X52" s="12"/>
      <c r="Y52" s="12"/>
      <c r="Z52" s="12"/>
      <c r="AA52" s="13"/>
      <c r="AC52"/>
      <c r="AD52" s="2"/>
    </row>
    <row r="53" spans="9:30" ht="12.5" x14ac:dyDescent="0.25">
      <c r="I53" s="9"/>
      <c r="P53" s="9"/>
      <c r="Q53" s="8"/>
      <c r="R53" s="8"/>
      <c r="S53" s="8"/>
      <c r="T53" s="8"/>
      <c r="U53" s="8"/>
      <c r="V53" s="2"/>
      <c r="W53" s="2"/>
      <c r="X53" s="12"/>
      <c r="Y53" s="12"/>
      <c r="Z53" s="12"/>
      <c r="AA53" s="13"/>
      <c r="AC53"/>
      <c r="AD53" s="2"/>
    </row>
    <row r="54" spans="9:30" ht="12.5" x14ac:dyDescent="0.25">
      <c r="I54" s="9"/>
      <c r="P54" s="9"/>
      <c r="Q54" s="9"/>
      <c r="R54" s="9"/>
      <c r="S54" s="9"/>
      <c r="T54" s="9"/>
      <c r="U54" s="9"/>
      <c r="V54" s="2"/>
      <c r="W54" s="2"/>
      <c r="X54" s="12"/>
      <c r="Y54" s="12"/>
      <c r="Z54" s="12"/>
      <c r="AA54" s="13"/>
      <c r="AC54"/>
      <c r="AD54" s="2"/>
    </row>
    <row r="55" spans="9:30" ht="12.5" x14ac:dyDescent="0.25">
      <c r="I55" s="9"/>
      <c r="P55" s="9"/>
      <c r="Q55" s="9"/>
      <c r="R55" s="9"/>
      <c r="S55" s="9"/>
      <c r="T55" s="9"/>
      <c r="U55" s="9"/>
      <c r="V55" s="2"/>
      <c r="W55" s="2"/>
      <c r="X55" s="12"/>
      <c r="Y55" s="12"/>
      <c r="Z55" s="12"/>
      <c r="AA55" s="13"/>
      <c r="AC55"/>
      <c r="AD55" s="2"/>
    </row>
    <row r="56" spans="9:30" ht="12.5" x14ac:dyDescent="0.25">
      <c r="I56" s="8"/>
      <c r="P56" s="8"/>
      <c r="Q56" s="8"/>
      <c r="R56" s="8"/>
      <c r="S56" s="8"/>
      <c r="T56" s="8"/>
      <c r="U56" s="8"/>
      <c r="V56" s="2"/>
      <c r="W56" s="2"/>
      <c r="X56" s="12"/>
      <c r="Y56" s="12"/>
      <c r="Z56" s="12"/>
      <c r="AA56" s="13"/>
      <c r="AC56"/>
      <c r="AD56" s="2"/>
    </row>
    <row r="57" spans="9:30" ht="12.5" x14ac:dyDescent="0.25">
      <c r="I57" s="8"/>
      <c r="P57" s="8"/>
      <c r="Q57" s="8"/>
      <c r="R57" s="8"/>
      <c r="S57" s="8"/>
      <c r="T57" s="8"/>
      <c r="U57" s="8"/>
      <c r="V57" s="2"/>
      <c r="W57" s="2"/>
      <c r="X57" s="12"/>
      <c r="Y57" s="12"/>
      <c r="Z57" s="12"/>
      <c r="AA57" s="13"/>
      <c r="AC57"/>
      <c r="AD57" s="2"/>
    </row>
    <row r="58" spans="9:30" ht="12.5" x14ac:dyDescent="0.25">
      <c r="I58" s="8"/>
      <c r="P58" s="8"/>
      <c r="Q58" s="8"/>
      <c r="R58" s="8"/>
      <c r="S58" s="8"/>
      <c r="T58" s="8"/>
      <c r="U58" s="8"/>
      <c r="V58" s="2"/>
      <c r="W58" s="2"/>
      <c r="X58" s="12"/>
      <c r="Y58" s="12"/>
      <c r="Z58" s="12"/>
      <c r="AA58" s="13"/>
      <c r="AC58"/>
      <c r="AD58" s="2"/>
    </row>
    <row r="59" spans="9:30" ht="12.5" x14ac:dyDescent="0.25">
      <c r="I59" s="10"/>
      <c r="P59" s="10"/>
      <c r="Q59" s="10"/>
      <c r="R59" s="10"/>
      <c r="S59" s="10"/>
      <c r="T59" s="10"/>
      <c r="U59" s="10"/>
      <c r="V59" s="2"/>
      <c r="W59" s="2"/>
      <c r="X59" s="12"/>
      <c r="Y59" s="12"/>
      <c r="Z59" s="12"/>
      <c r="AA59" s="13"/>
      <c r="AC59"/>
      <c r="AD59" s="2"/>
    </row>
    <row r="60" spans="9:30" ht="12.5" x14ac:dyDescent="0.25">
      <c r="V60" s="2"/>
      <c r="W60" s="2"/>
      <c r="X60" s="12"/>
      <c r="Y60" s="12"/>
      <c r="Z60" s="12"/>
      <c r="AA60" s="13"/>
      <c r="AC60"/>
      <c r="AD60" s="2"/>
    </row>
    <row r="61" spans="9:30" ht="12.5" x14ac:dyDescent="0.25">
      <c r="V61" s="2"/>
      <c r="W61" s="2"/>
      <c r="X61" s="12"/>
      <c r="Y61" s="12"/>
      <c r="Z61" s="12"/>
      <c r="AA61" s="13"/>
      <c r="AC61"/>
      <c r="AD61" s="2"/>
    </row>
    <row r="62" spans="9:30" ht="12.5" x14ac:dyDescent="0.25">
      <c r="V62" s="2"/>
      <c r="W62" s="2"/>
      <c r="X62" s="12"/>
      <c r="Y62" s="12"/>
      <c r="Z62" s="12"/>
      <c r="AA62" s="13"/>
      <c r="AC62"/>
      <c r="AD62" s="2"/>
    </row>
    <row r="63" spans="9:30" ht="12.5" x14ac:dyDescent="0.25">
      <c r="V63" s="2"/>
      <c r="W63" s="2"/>
      <c r="X63" s="12"/>
      <c r="Y63" s="12"/>
      <c r="Z63" s="12"/>
      <c r="AA63" s="13"/>
      <c r="AC63"/>
      <c r="AD63" s="2"/>
    </row>
    <row r="64" spans="9:30" ht="12.5" x14ac:dyDescent="0.25">
      <c r="V64" s="2"/>
      <c r="W64" s="2"/>
      <c r="X64" s="12"/>
      <c r="Y64" s="12"/>
      <c r="Z64" s="12"/>
      <c r="AA64" s="13"/>
      <c r="AC64"/>
      <c r="AD64" s="2"/>
    </row>
    <row r="65" spans="22:30" ht="12.5" x14ac:dyDescent="0.25">
      <c r="V65" s="2"/>
      <c r="W65" s="2"/>
      <c r="X65" s="12"/>
      <c r="Y65" s="12"/>
      <c r="Z65" s="12"/>
      <c r="AA65" s="13"/>
      <c r="AC65"/>
      <c r="AD65" s="2"/>
    </row>
    <row r="66" spans="22:30" ht="12.5" x14ac:dyDescent="0.25">
      <c r="V66" s="2"/>
      <c r="W66" s="2"/>
      <c r="X66" s="12"/>
      <c r="Y66" s="12"/>
      <c r="Z66" s="12"/>
      <c r="AA66" s="13"/>
      <c r="AC66"/>
      <c r="AD66" s="2"/>
    </row>
    <row r="67" spans="22:30" ht="12.5" x14ac:dyDescent="0.25">
      <c r="V67" s="2"/>
      <c r="W67" s="2"/>
      <c r="X67" s="12"/>
      <c r="Y67" s="12"/>
      <c r="Z67" s="12"/>
      <c r="AA67" s="13"/>
      <c r="AC67"/>
      <c r="AD67" s="2"/>
    </row>
    <row r="68" spans="22:30" ht="12.5" x14ac:dyDescent="0.25">
      <c r="V68" s="2"/>
      <c r="W68" s="2"/>
      <c r="X68" s="12"/>
      <c r="Y68" s="12"/>
      <c r="Z68" s="12"/>
      <c r="AA68" s="13"/>
      <c r="AC68"/>
      <c r="AD68" s="2"/>
    </row>
    <row r="69" spans="22:30" ht="12.5" x14ac:dyDescent="0.25">
      <c r="V69" s="2"/>
      <c r="W69" s="2"/>
      <c r="X69" s="12"/>
      <c r="Y69" s="12"/>
      <c r="Z69" s="12"/>
      <c r="AA69" s="13"/>
      <c r="AC69"/>
      <c r="AD69" s="2"/>
    </row>
    <row r="70" spans="22:30" ht="12.5" x14ac:dyDescent="0.25">
      <c r="V70" s="2"/>
      <c r="W70" s="2"/>
      <c r="X70" s="12"/>
      <c r="Y70" s="12"/>
      <c r="Z70" s="12"/>
      <c r="AA70" s="13"/>
      <c r="AC70"/>
      <c r="AD70" s="2"/>
    </row>
    <row r="71" spans="22:30" ht="12.5" x14ac:dyDescent="0.25">
      <c r="V71" s="2"/>
      <c r="W71" s="2"/>
      <c r="X71" s="12"/>
      <c r="Y71" s="12"/>
      <c r="Z71" s="12"/>
      <c r="AA71" s="13"/>
      <c r="AC71"/>
      <c r="AD71" s="2"/>
    </row>
    <row r="72" spans="22:30" ht="12.5" x14ac:dyDescent="0.25">
      <c r="V72" s="2"/>
      <c r="W72" s="2"/>
      <c r="X72" s="12"/>
      <c r="Y72" s="12"/>
      <c r="Z72" s="12"/>
      <c r="AA72" s="13"/>
      <c r="AC72"/>
      <c r="AD72" s="2"/>
    </row>
    <row r="73" spans="22:30" ht="12.5" x14ac:dyDescent="0.25">
      <c r="V73" s="2"/>
      <c r="W73" s="2"/>
      <c r="X73" s="12"/>
      <c r="Y73" s="12"/>
      <c r="Z73" s="12"/>
      <c r="AA73" s="13"/>
      <c r="AC73"/>
      <c r="AD73" s="2"/>
    </row>
    <row r="74" spans="22:30" ht="12.5" x14ac:dyDescent="0.25">
      <c r="V74" s="2"/>
      <c r="W74" s="2"/>
      <c r="X74" s="12"/>
      <c r="Y74" s="12"/>
      <c r="Z74" s="12"/>
      <c r="AA74" s="13"/>
      <c r="AC74"/>
      <c r="AD74" s="2"/>
    </row>
    <row r="75" spans="22:30" ht="12.5" x14ac:dyDescent="0.25">
      <c r="V75" s="2"/>
      <c r="W75" s="2"/>
      <c r="X75" s="12"/>
      <c r="Y75" s="12"/>
      <c r="Z75" s="12"/>
      <c r="AA75" s="13"/>
      <c r="AC75"/>
      <c r="AD75" s="2"/>
    </row>
    <row r="76" spans="22:30" ht="12.5" x14ac:dyDescent="0.25">
      <c r="V76" s="2"/>
      <c r="W76" s="2"/>
      <c r="X76" s="12"/>
      <c r="Y76" s="12"/>
      <c r="Z76" s="12"/>
      <c r="AA76" s="13"/>
      <c r="AC76"/>
      <c r="AD76" s="2"/>
    </row>
    <row r="77" spans="22:30" ht="12.5" x14ac:dyDescent="0.25">
      <c r="V77" s="2"/>
      <c r="W77" s="2"/>
      <c r="X77" s="12"/>
      <c r="Y77" s="12"/>
      <c r="Z77" s="12"/>
      <c r="AA77" s="13"/>
      <c r="AC77"/>
      <c r="AD77" s="2"/>
    </row>
    <row r="78" spans="22:30" ht="12.5" x14ac:dyDescent="0.25">
      <c r="V78" s="2"/>
      <c r="W78" s="2"/>
      <c r="X78" s="12"/>
      <c r="Y78" s="12"/>
      <c r="Z78" s="12"/>
      <c r="AA78" s="13"/>
      <c r="AC78"/>
      <c r="AD78" s="2"/>
    </row>
    <row r="79" spans="22:30" ht="12.5" x14ac:dyDescent="0.25">
      <c r="V79" s="2"/>
      <c r="W79" s="2"/>
      <c r="X79" s="12"/>
      <c r="Y79" s="12"/>
      <c r="Z79" s="12"/>
      <c r="AA79" s="13"/>
      <c r="AC79"/>
      <c r="AD79" s="2"/>
    </row>
    <row r="80" spans="22:30" ht="12.5" x14ac:dyDescent="0.25">
      <c r="V80" s="2"/>
      <c r="W80" s="2"/>
      <c r="X80" s="12"/>
      <c r="Y80" s="12"/>
      <c r="Z80" s="12"/>
      <c r="AA80" s="13"/>
      <c r="AC80"/>
      <c r="AD80" s="2"/>
    </row>
    <row r="81" spans="9:30" ht="12.5" x14ac:dyDescent="0.25">
      <c r="V81" s="2"/>
      <c r="W81" s="2"/>
      <c r="X81" s="12"/>
      <c r="Y81" s="12"/>
      <c r="Z81" s="12"/>
      <c r="AA81" s="13"/>
      <c r="AC81"/>
      <c r="AD81" s="2"/>
    </row>
    <row r="82" spans="9:30" ht="12.5" x14ac:dyDescent="0.25">
      <c r="V82" s="2"/>
      <c r="W82" s="2"/>
      <c r="X82" s="12"/>
      <c r="Y82" s="12"/>
      <c r="Z82" s="12"/>
      <c r="AA82" s="13"/>
      <c r="AC82"/>
      <c r="AD82" s="2"/>
    </row>
    <row r="83" spans="9:30" ht="12.5" x14ac:dyDescent="0.25">
      <c r="V83" s="2"/>
      <c r="W83" s="2"/>
      <c r="X83" s="12"/>
      <c r="Y83" s="12"/>
      <c r="Z83" s="12"/>
      <c r="AA83" s="13"/>
      <c r="AC83"/>
      <c r="AD83" s="2"/>
    </row>
    <row r="84" spans="9:30" ht="12.5" x14ac:dyDescent="0.25">
      <c r="V84" s="2"/>
      <c r="W84" s="2"/>
      <c r="X84" s="12"/>
      <c r="Y84" s="12"/>
      <c r="Z84" s="12"/>
      <c r="AA84" s="13"/>
      <c r="AC84"/>
      <c r="AD84" s="2"/>
    </row>
    <row r="85" spans="9:30" ht="12.5" x14ac:dyDescent="0.25">
      <c r="V85" s="2"/>
      <c r="W85" s="2"/>
      <c r="X85" s="12"/>
      <c r="Y85" s="12"/>
      <c r="Z85" s="12"/>
      <c r="AA85" s="13"/>
      <c r="AC85"/>
      <c r="AD85" s="2"/>
    </row>
    <row r="86" spans="9:30" ht="12.5" x14ac:dyDescent="0.25">
      <c r="V86" s="2"/>
      <c r="W86" s="2"/>
      <c r="X86" s="12"/>
      <c r="Y86" s="12"/>
      <c r="Z86" s="12"/>
      <c r="AA86" s="13"/>
      <c r="AC86"/>
      <c r="AD86" s="2"/>
    </row>
    <row r="87" spans="9:30" ht="12.5" x14ac:dyDescent="0.25">
      <c r="V87" s="2"/>
      <c r="W87" s="2"/>
      <c r="X87" s="12"/>
      <c r="Y87" s="12"/>
      <c r="Z87" s="12"/>
      <c r="AA87" s="13"/>
      <c r="AC87"/>
      <c r="AD87" s="2"/>
    </row>
    <row r="88" spans="9:30" ht="12.5" x14ac:dyDescent="0.25">
      <c r="V88" s="2"/>
      <c r="W88" s="2"/>
      <c r="X88" s="12"/>
      <c r="Y88" s="12"/>
      <c r="Z88" s="12"/>
      <c r="AA88" s="13"/>
      <c r="AC88"/>
      <c r="AD88" s="2"/>
    </row>
    <row r="89" spans="9:30" ht="12.5" x14ac:dyDescent="0.25">
      <c r="V89" s="2"/>
      <c r="W89" s="2"/>
      <c r="X89" s="12"/>
      <c r="Y89" s="12"/>
      <c r="Z89" s="12"/>
      <c r="AA89" s="13"/>
      <c r="AC89"/>
      <c r="AD89" s="2"/>
    </row>
    <row r="90" spans="9:30" ht="12.5" x14ac:dyDescent="0.25">
      <c r="V90" s="2"/>
      <c r="W90" s="2"/>
      <c r="X90" s="12"/>
      <c r="Y90" s="12"/>
      <c r="Z90" s="12"/>
      <c r="AA90" s="13"/>
      <c r="AC90"/>
      <c r="AD90" s="2"/>
    </row>
    <row r="91" spans="9:30" ht="12.5" x14ac:dyDescent="0.25">
      <c r="V91" s="2"/>
      <c r="W91" s="2"/>
      <c r="X91" s="12"/>
      <c r="Y91" s="12"/>
      <c r="Z91" s="12"/>
      <c r="AA91" s="13"/>
      <c r="AC91"/>
      <c r="AD91" s="2"/>
    </row>
    <row r="92" spans="9:30" ht="12.5" x14ac:dyDescent="0.25">
      <c r="V92" s="2"/>
      <c r="W92" s="2"/>
      <c r="X92" s="12"/>
      <c r="Y92" s="12"/>
      <c r="Z92" s="12"/>
      <c r="AA92" s="13"/>
      <c r="AC92"/>
      <c r="AD92" s="2"/>
    </row>
    <row r="93" spans="9:30" ht="12.5" x14ac:dyDescent="0.25">
      <c r="I93" s="2"/>
      <c r="P93" s="2"/>
      <c r="Q93" s="2"/>
      <c r="R93" s="2"/>
      <c r="S93" s="2"/>
      <c r="T93" s="2"/>
      <c r="U93" s="2"/>
      <c r="V93" s="2"/>
      <c r="W93" s="2"/>
      <c r="X93" s="12"/>
      <c r="Y93" s="12"/>
      <c r="Z93" s="12"/>
      <c r="AA93" s="13"/>
      <c r="AC93"/>
      <c r="AD93" s="2"/>
    </row>
    <row r="94" spans="9:30" ht="12.5" x14ac:dyDescent="0.25">
      <c r="I94" s="2"/>
      <c r="P94" s="2"/>
      <c r="Q94" s="2"/>
      <c r="R94" s="2"/>
      <c r="S94" s="2"/>
      <c r="T94" s="2"/>
      <c r="U94" s="2"/>
      <c r="V94" s="2"/>
      <c r="W94" s="2"/>
      <c r="X94" s="12"/>
      <c r="Y94" s="12"/>
      <c r="Z94" s="12"/>
      <c r="AA94" s="13"/>
      <c r="AC94"/>
      <c r="AD94" s="2"/>
    </row>
    <row r="95" spans="9:30" x14ac:dyDescent="0.25">
      <c r="V95" s="2"/>
      <c r="W95" s="2"/>
      <c r="X95" s="12"/>
      <c r="Y95" s="12"/>
      <c r="Z95" s="12"/>
      <c r="AA95" s="13"/>
    </row>
  </sheetData>
  <mergeCells count="6">
    <mergeCell ref="Q24:W25"/>
    <mergeCell ref="J3:O3"/>
    <mergeCell ref="Q3:V3"/>
    <mergeCell ref="D13:H13"/>
    <mergeCell ref="C11:H12"/>
    <mergeCell ref="C3:H3"/>
  </mergeCells>
  <phoneticPr fontId="3" type="noConversion"/>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B3:AE95"/>
  <sheetViews>
    <sheetView zoomScale="85" zoomScaleNormal="85" workbookViewId="0">
      <selection activeCell="L44" sqref="L44"/>
    </sheetView>
  </sheetViews>
  <sheetFormatPr defaultRowHeight="11.5" x14ac:dyDescent="0.25"/>
  <cols>
    <col min="1" max="1" width="2.453125" style="1" customWidth="1"/>
    <col min="2" max="2" width="2.54296875" style="1" customWidth="1"/>
    <col min="3" max="3" width="14.54296875" style="1" customWidth="1"/>
    <col min="4" max="4" width="10" style="1" bestFit="1" customWidth="1"/>
    <col min="5" max="5" width="10.81640625" style="1" bestFit="1" customWidth="1"/>
    <col min="6" max="6" width="10" style="1" bestFit="1" customWidth="1"/>
    <col min="7" max="8" width="10" style="1" customWidth="1"/>
    <col min="9" max="9" width="4.1796875" style="1" customWidth="1"/>
    <col min="10" max="15" width="8.54296875" style="1" customWidth="1"/>
    <col min="16" max="16" width="2.54296875" style="1" customWidth="1"/>
    <col min="17" max="17" width="18.453125" style="1" customWidth="1"/>
    <col min="18" max="22" width="8.7265625" style="1"/>
    <col min="23" max="23" width="3.54296875" style="1" customWidth="1"/>
    <col min="24" max="24" width="15.81640625" style="11" bestFit="1" customWidth="1"/>
    <col min="25" max="26" width="6.54296875" style="11" bestFit="1" customWidth="1"/>
    <col min="27" max="27" width="7.81640625" style="11" bestFit="1" customWidth="1"/>
    <col min="28" max="28" width="8" style="11" bestFit="1" customWidth="1"/>
    <col min="29" max="256" width="8.7265625" style="1"/>
    <col min="257" max="257" width="2.453125" style="1" customWidth="1"/>
    <col min="258" max="258" width="2.54296875" style="1" customWidth="1"/>
    <col min="259" max="259" width="14.54296875" style="1" customWidth="1"/>
    <col min="260" max="260" width="10" style="1" bestFit="1" customWidth="1"/>
    <col min="261" max="261" width="10.81640625" style="1" bestFit="1" customWidth="1"/>
    <col min="262" max="262" width="10" style="1" bestFit="1" customWidth="1"/>
    <col min="263" max="264" width="10" style="1" customWidth="1"/>
    <col min="265" max="265" width="4.1796875" style="1" customWidth="1"/>
    <col min="266" max="271" width="8.54296875" style="1" customWidth="1"/>
    <col min="272" max="272" width="2.54296875" style="1" customWidth="1"/>
    <col min="273" max="273" width="18.453125" style="1" customWidth="1"/>
    <col min="274" max="278" width="8.7265625" style="1"/>
    <col min="279" max="279" width="3.54296875" style="1" customWidth="1"/>
    <col min="280" max="280" width="15.81640625" style="1" bestFit="1" customWidth="1"/>
    <col min="281" max="282" width="6.54296875" style="1" bestFit="1" customWidth="1"/>
    <col min="283" max="283" width="7.81640625" style="1" bestFit="1" customWidth="1"/>
    <col min="284" max="284" width="8" style="1" bestFit="1" customWidth="1"/>
    <col min="285" max="512" width="8.7265625" style="1"/>
    <col min="513" max="513" width="2.453125" style="1" customWidth="1"/>
    <col min="514" max="514" width="2.54296875" style="1" customWidth="1"/>
    <col min="515" max="515" width="14.54296875" style="1" customWidth="1"/>
    <col min="516" max="516" width="10" style="1" bestFit="1" customWidth="1"/>
    <col min="517" max="517" width="10.81640625" style="1" bestFit="1" customWidth="1"/>
    <col min="518" max="518" width="10" style="1" bestFit="1" customWidth="1"/>
    <col min="519" max="520" width="10" style="1" customWidth="1"/>
    <col min="521" max="521" width="4.1796875" style="1" customWidth="1"/>
    <col min="522" max="527" width="8.54296875" style="1" customWidth="1"/>
    <col min="528" max="528" width="2.54296875" style="1" customWidth="1"/>
    <col min="529" max="529" width="18.453125" style="1" customWidth="1"/>
    <col min="530" max="534" width="8.7265625" style="1"/>
    <col min="535" max="535" width="3.54296875" style="1" customWidth="1"/>
    <col min="536" max="536" width="15.81640625" style="1" bestFit="1" customWidth="1"/>
    <col min="537" max="538" width="6.54296875" style="1" bestFit="1" customWidth="1"/>
    <col min="539" max="539" width="7.81640625" style="1" bestFit="1" customWidth="1"/>
    <col min="540" max="540" width="8" style="1" bestFit="1" customWidth="1"/>
    <col min="541" max="768" width="8.7265625" style="1"/>
    <col min="769" max="769" width="2.453125" style="1" customWidth="1"/>
    <col min="770" max="770" width="2.54296875" style="1" customWidth="1"/>
    <col min="771" max="771" width="14.54296875" style="1" customWidth="1"/>
    <col min="772" max="772" width="10" style="1" bestFit="1" customWidth="1"/>
    <col min="773" max="773" width="10.81640625" style="1" bestFit="1" customWidth="1"/>
    <col min="774" max="774" width="10" style="1" bestFit="1" customWidth="1"/>
    <col min="775" max="776" width="10" style="1" customWidth="1"/>
    <col min="777" max="777" width="4.1796875" style="1" customWidth="1"/>
    <col min="778" max="783" width="8.54296875" style="1" customWidth="1"/>
    <col min="784" max="784" width="2.54296875" style="1" customWidth="1"/>
    <col min="785" max="785" width="18.453125" style="1" customWidth="1"/>
    <col min="786" max="790" width="8.7265625" style="1"/>
    <col min="791" max="791" width="3.54296875" style="1" customWidth="1"/>
    <col min="792" max="792" width="15.81640625" style="1" bestFit="1" customWidth="1"/>
    <col min="793" max="794" width="6.54296875" style="1" bestFit="1" customWidth="1"/>
    <col min="795" max="795" width="7.81640625" style="1" bestFit="1" customWidth="1"/>
    <col min="796" max="796" width="8" style="1" bestFit="1" customWidth="1"/>
    <col min="797" max="1024" width="8.7265625" style="1"/>
    <col min="1025" max="1025" width="2.453125" style="1" customWidth="1"/>
    <col min="1026" max="1026" width="2.54296875" style="1" customWidth="1"/>
    <col min="1027" max="1027" width="14.54296875" style="1" customWidth="1"/>
    <col min="1028" max="1028" width="10" style="1" bestFit="1" customWidth="1"/>
    <col min="1029" max="1029" width="10.81640625" style="1" bestFit="1" customWidth="1"/>
    <col min="1030" max="1030" width="10" style="1" bestFit="1" customWidth="1"/>
    <col min="1031" max="1032" width="10" style="1" customWidth="1"/>
    <col min="1033" max="1033" width="4.1796875" style="1" customWidth="1"/>
    <col min="1034" max="1039" width="8.54296875" style="1" customWidth="1"/>
    <col min="1040" max="1040" width="2.54296875" style="1" customWidth="1"/>
    <col min="1041" max="1041" width="18.453125" style="1" customWidth="1"/>
    <col min="1042" max="1046" width="8.7265625" style="1"/>
    <col min="1047" max="1047" width="3.54296875" style="1" customWidth="1"/>
    <col min="1048" max="1048" width="15.81640625" style="1" bestFit="1" customWidth="1"/>
    <col min="1049" max="1050" width="6.54296875" style="1" bestFit="1" customWidth="1"/>
    <col min="1051" max="1051" width="7.81640625" style="1" bestFit="1" customWidth="1"/>
    <col min="1052" max="1052" width="8" style="1" bestFit="1" customWidth="1"/>
    <col min="1053" max="1280" width="8.7265625" style="1"/>
    <col min="1281" max="1281" width="2.453125" style="1" customWidth="1"/>
    <col min="1282" max="1282" width="2.54296875" style="1" customWidth="1"/>
    <col min="1283" max="1283" width="14.54296875" style="1" customWidth="1"/>
    <col min="1284" max="1284" width="10" style="1" bestFit="1" customWidth="1"/>
    <col min="1285" max="1285" width="10.81640625" style="1" bestFit="1" customWidth="1"/>
    <col min="1286" max="1286" width="10" style="1" bestFit="1" customWidth="1"/>
    <col min="1287" max="1288" width="10" style="1" customWidth="1"/>
    <col min="1289" max="1289" width="4.1796875" style="1" customWidth="1"/>
    <col min="1290" max="1295" width="8.54296875" style="1" customWidth="1"/>
    <col min="1296" max="1296" width="2.54296875" style="1" customWidth="1"/>
    <col min="1297" max="1297" width="18.453125" style="1" customWidth="1"/>
    <col min="1298" max="1302" width="8.7265625" style="1"/>
    <col min="1303" max="1303" width="3.54296875" style="1" customWidth="1"/>
    <col min="1304" max="1304" width="15.81640625" style="1" bestFit="1" customWidth="1"/>
    <col min="1305" max="1306" width="6.54296875" style="1" bestFit="1" customWidth="1"/>
    <col min="1307" max="1307" width="7.81640625" style="1" bestFit="1" customWidth="1"/>
    <col min="1308" max="1308" width="8" style="1" bestFit="1" customWidth="1"/>
    <col min="1309" max="1536" width="8.7265625" style="1"/>
    <col min="1537" max="1537" width="2.453125" style="1" customWidth="1"/>
    <col min="1538" max="1538" width="2.54296875" style="1" customWidth="1"/>
    <col min="1539" max="1539" width="14.54296875" style="1" customWidth="1"/>
    <col min="1540" max="1540" width="10" style="1" bestFit="1" customWidth="1"/>
    <col min="1541" max="1541" width="10.81640625" style="1" bestFit="1" customWidth="1"/>
    <col min="1542" max="1542" width="10" style="1" bestFit="1" customWidth="1"/>
    <col min="1543" max="1544" width="10" style="1" customWidth="1"/>
    <col min="1545" max="1545" width="4.1796875" style="1" customWidth="1"/>
    <col min="1546" max="1551" width="8.54296875" style="1" customWidth="1"/>
    <col min="1552" max="1552" width="2.54296875" style="1" customWidth="1"/>
    <col min="1553" max="1553" width="18.453125" style="1" customWidth="1"/>
    <col min="1554" max="1558" width="8.7265625" style="1"/>
    <col min="1559" max="1559" width="3.54296875" style="1" customWidth="1"/>
    <col min="1560" max="1560" width="15.81640625" style="1" bestFit="1" customWidth="1"/>
    <col min="1561" max="1562" width="6.54296875" style="1" bestFit="1" customWidth="1"/>
    <col min="1563" max="1563" width="7.81640625" style="1" bestFit="1" customWidth="1"/>
    <col min="1564" max="1564" width="8" style="1" bestFit="1" customWidth="1"/>
    <col min="1565" max="1792" width="8.7265625" style="1"/>
    <col min="1793" max="1793" width="2.453125" style="1" customWidth="1"/>
    <col min="1794" max="1794" width="2.54296875" style="1" customWidth="1"/>
    <col min="1795" max="1795" width="14.54296875" style="1" customWidth="1"/>
    <col min="1796" max="1796" width="10" style="1" bestFit="1" customWidth="1"/>
    <col min="1797" max="1797" width="10.81640625" style="1" bestFit="1" customWidth="1"/>
    <col min="1798" max="1798" width="10" style="1" bestFit="1" customWidth="1"/>
    <col min="1799" max="1800" width="10" style="1" customWidth="1"/>
    <col min="1801" max="1801" width="4.1796875" style="1" customWidth="1"/>
    <col min="1802" max="1807" width="8.54296875" style="1" customWidth="1"/>
    <col min="1808" max="1808" width="2.54296875" style="1" customWidth="1"/>
    <col min="1809" max="1809" width="18.453125" style="1" customWidth="1"/>
    <col min="1810" max="1814" width="8.7265625" style="1"/>
    <col min="1815" max="1815" width="3.54296875" style="1" customWidth="1"/>
    <col min="1816" max="1816" width="15.81640625" style="1" bestFit="1" customWidth="1"/>
    <col min="1817" max="1818" width="6.54296875" style="1" bestFit="1" customWidth="1"/>
    <col min="1819" max="1819" width="7.81640625" style="1" bestFit="1" customWidth="1"/>
    <col min="1820" max="1820" width="8" style="1" bestFit="1" customWidth="1"/>
    <col min="1821" max="2048" width="8.7265625" style="1"/>
    <col min="2049" max="2049" width="2.453125" style="1" customWidth="1"/>
    <col min="2050" max="2050" width="2.54296875" style="1" customWidth="1"/>
    <col min="2051" max="2051" width="14.54296875" style="1" customWidth="1"/>
    <col min="2052" max="2052" width="10" style="1" bestFit="1" customWidth="1"/>
    <col min="2053" max="2053" width="10.81640625" style="1" bestFit="1" customWidth="1"/>
    <col min="2054" max="2054" width="10" style="1" bestFit="1" customWidth="1"/>
    <col min="2055" max="2056" width="10" style="1" customWidth="1"/>
    <col min="2057" max="2057" width="4.1796875" style="1" customWidth="1"/>
    <col min="2058" max="2063" width="8.54296875" style="1" customWidth="1"/>
    <col min="2064" max="2064" width="2.54296875" style="1" customWidth="1"/>
    <col min="2065" max="2065" width="18.453125" style="1" customWidth="1"/>
    <col min="2066" max="2070" width="8.7265625" style="1"/>
    <col min="2071" max="2071" width="3.54296875" style="1" customWidth="1"/>
    <col min="2072" max="2072" width="15.81640625" style="1" bestFit="1" customWidth="1"/>
    <col min="2073" max="2074" width="6.54296875" style="1" bestFit="1" customWidth="1"/>
    <col min="2075" max="2075" width="7.81640625" style="1" bestFit="1" customWidth="1"/>
    <col min="2076" max="2076" width="8" style="1" bestFit="1" customWidth="1"/>
    <col min="2077" max="2304" width="8.7265625" style="1"/>
    <col min="2305" max="2305" width="2.453125" style="1" customWidth="1"/>
    <col min="2306" max="2306" width="2.54296875" style="1" customWidth="1"/>
    <col min="2307" max="2307" width="14.54296875" style="1" customWidth="1"/>
    <col min="2308" max="2308" width="10" style="1" bestFit="1" customWidth="1"/>
    <col min="2309" max="2309" width="10.81640625" style="1" bestFit="1" customWidth="1"/>
    <col min="2310" max="2310" width="10" style="1" bestFit="1" customWidth="1"/>
    <col min="2311" max="2312" width="10" style="1" customWidth="1"/>
    <col min="2313" max="2313" width="4.1796875" style="1" customWidth="1"/>
    <col min="2314" max="2319" width="8.54296875" style="1" customWidth="1"/>
    <col min="2320" max="2320" width="2.54296875" style="1" customWidth="1"/>
    <col min="2321" max="2321" width="18.453125" style="1" customWidth="1"/>
    <col min="2322" max="2326" width="8.7265625" style="1"/>
    <col min="2327" max="2327" width="3.54296875" style="1" customWidth="1"/>
    <col min="2328" max="2328" width="15.81640625" style="1" bestFit="1" customWidth="1"/>
    <col min="2329" max="2330" width="6.54296875" style="1" bestFit="1" customWidth="1"/>
    <col min="2331" max="2331" width="7.81640625" style="1" bestFit="1" customWidth="1"/>
    <col min="2332" max="2332" width="8" style="1" bestFit="1" customWidth="1"/>
    <col min="2333" max="2560" width="8.7265625" style="1"/>
    <col min="2561" max="2561" width="2.453125" style="1" customWidth="1"/>
    <col min="2562" max="2562" width="2.54296875" style="1" customWidth="1"/>
    <col min="2563" max="2563" width="14.54296875" style="1" customWidth="1"/>
    <col min="2564" max="2564" width="10" style="1" bestFit="1" customWidth="1"/>
    <col min="2565" max="2565" width="10.81640625" style="1" bestFit="1" customWidth="1"/>
    <col min="2566" max="2566" width="10" style="1" bestFit="1" customWidth="1"/>
    <col min="2567" max="2568" width="10" style="1" customWidth="1"/>
    <col min="2569" max="2569" width="4.1796875" style="1" customWidth="1"/>
    <col min="2570" max="2575" width="8.54296875" style="1" customWidth="1"/>
    <col min="2576" max="2576" width="2.54296875" style="1" customWidth="1"/>
    <col min="2577" max="2577" width="18.453125" style="1" customWidth="1"/>
    <col min="2578" max="2582" width="8.7265625" style="1"/>
    <col min="2583" max="2583" width="3.54296875" style="1" customWidth="1"/>
    <col min="2584" max="2584" width="15.81640625" style="1" bestFit="1" customWidth="1"/>
    <col min="2585" max="2586" width="6.54296875" style="1" bestFit="1" customWidth="1"/>
    <col min="2587" max="2587" width="7.81640625" style="1" bestFit="1" customWidth="1"/>
    <col min="2588" max="2588" width="8" style="1" bestFit="1" customWidth="1"/>
    <col min="2589" max="2816" width="8.7265625" style="1"/>
    <col min="2817" max="2817" width="2.453125" style="1" customWidth="1"/>
    <col min="2818" max="2818" width="2.54296875" style="1" customWidth="1"/>
    <col min="2819" max="2819" width="14.54296875" style="1" customWidth="1"/>
    <col min="2820" max="2820" width="10" style="1" bestFit="1" customWidth="1"/>
    <col min="2821" max="2821" width="10.81640625" style="1" bestFit="1" customWidth="1"/>
    <col min="2822" max="2822" width="10" style="1" bestFit="1" customWidth="1"/>
    <col min="2823" max="2824" width="10" style="1" customWidth="1"/>
    <col min="2825" max="2825" width="4.1796875" style="1" customWidth="1"/>
    <col min="2826" max="2831" width="8.54296875" style="1" customWidth="1"/>
    <col min="2832" max="2832" width="2.54296875" style="1" customWidth="1"/>
    <col min="2833" max="2833" width="18.453125" style="1" customWidth="1"/>
    <col min="2834" max="2838" width="8.7265625" style="1"/>
    <col min="2839" max="2839" width="3.54296875" style="1" customWidth="1"/>
    <col min="2840" max="2840" width="15.81640625" style="1" bestFit="1" customWidth="1"/>
    <col min="2841" max="2842" width="6.54296875" style="1" bestFit="1" customWidth="1"/>
    <col min="2843" max="2843" width="7.81640625" style="1" bestFit="1" customWidth="1"/>
    <col min="2844" max="2844" width="8" style="1" bestFit="1" customWidth="1"/>
    <col min="2845" max="3072" width="8.7265625" style="1"/>
    <col min="3073" max="3073" width="2.453125" style="1" customWidth="1"/>
    <col min="3074" max="3074" width="2.54296875" style="1" customWidth="1"/>
    <col min="3075" max="3075" width="14.54296875" style="1" customWidth="1"/>
    <col min="3076" max="3076" width="10" style="1" bestFit="1" customWidth="1"/>
    <col min="3077" max="3077" width="10.81640625" style="1" bestFit="1" customWidth="1"/>
    <col min="3078" max="3078" width="10" style="1" bestFit="1" customWidth="1"/>
    <col min="3079" max="3080" width="10" style="1" customWidth="1"/>
    <col min="3081" max="3081" width="4.1796875" style="1" customWidth="1"/>
    <col min="3082" max="3087" width="8.54296875" style="1" customWidth="1"/>
    <col min="3088" max="3088" width="2.54296875" style="1" customWidth="1"/>
    <col min="3089" max="3089" width="18.453125" style="1" customWidth="1"/>
    <col min="3090" max="3094" width="8.7265625" style="1"/>
    <col min="3095" max="3095" width="3.54296875" style="1" customWidth="1"/>
    <col min="3096" max="3096" width="15.81640625" style="1" bestFit="1" customWidth="1"/>
    <col min="3097" max="3098" width="6.54296875" style="1" bestFit="1" customWidth="1"/>
    <col min="3099" max="3099" width="7.81640625" style="1" bestFit="1" customWidth="1"/>
    <col min="3100" max="3100" width="8" style="1" bestFit="1" customWidth="1"/>
    <col min="3101" max="3328" width="8.7265625" style="1"/>
    <col min="3329" max="3329" width="2.453125" style="1" customWidth="1"/>
    <col min="3330" max="3330" width="2.54296875" style="1" customWidth="1"/>
    <col min="3331" max="3331" width="14.54296875" style="1" customWidth="1"/>
    <col min="3332" max="3332" width="10" style="1" bestFit="1" customWidth="1"/>
    <col min="3333" max="3333" width="10.81640625" style="1" bestFit="1" customWidth="1"/>
    <col min="3334" max="3334" width="10" style="1" bestFit="1" customWidth="1"/>
    <col min="3335" max="3336" width="10" style="1" customWidth="1"/>
    <col min="3337" max="3337" width="4.1796875" style="1" customWidth="1"/>
    <col min="3338" max="3343" width="8.54296875" style="1" customWidth="1"/>
    <col min="3344" max="3344" width="2.54296875" style="1" customWidth="1"/>
    <col min="3345" max="3345" width="18.453125" style="1" customWidth="1"/>
    <col min="3346" max="3350" width="8.7265625" style="1"/>
    <col min="3351" max="3351" width="3.54296875" style="1" customWidth="1"/>
    <col min="3352" max="3352" width="15.81640625" style="1" bestFit="1" customWidth="1"/>
    <col min="3353" max="3354" width="6.54296875" style="1" bestFit="1" customWidth="1"/>
    <col min="3355" max="3355" width="7.81640625" style="1" bestFit="1" customWidth="1"/>
    <col min="3356" max="3356" width="8" style="1" bestFit="1" customWidth="1"/>
    <col min="3357" max="3584" width="8.7265625" style="1"/>
    <col min="3585" max="3585" width="2.453125" style="1" customWidth="1"/>
    <col min="3586" max="3586" width="2.54296875" style="1" customWidth="1"/>
    <col min="3587" max="3587" width="14.54296875" style="1" customWidth="1"/>
    <col min="3588" max="3588" width="10" style="1" bestFit="1" customWidth="1"/>
    <col min="3589" max="3589" width="10.81640625" style="1" bestFit="1" customWidth="1"/>
    <col min="3590" max="3590" width="10" style="1" bestFit="1" customWidth="1"/>
    <col min="3591" max="3592" width="10" style="1" customWidth="1"/>
    <col min="3593" max="3593" width="4.1796875" style="1" customWidth="1"/>
    <col min="3594" max="3599" width="8.54296875" style="1" customWidth="1"/>
    <col min="3600" max="3600" width="2.54296875" style="1" customWidth="1"/>
    <col min="3601" max="3601" width="18.453125" style="1" customWidth="1"/>
    <col min="3602" max="3606" width="8.7265625" style="1"/>
    <col min="3607" max="3607" width="3.54296875" style="1" customWidth="1"/>
    <col min="3608" max="3608" width="15.81640625" style="1" bestFit="1" customWidth="1"/>
    <col min="3609" max="3610" width="6.54296875" style="1" bestFit="1" customWidth="1"/>
    <col min="3611" max="3611" width="7.81640625" style="1" bestFit="1" customWidth="1"/>
    <col min="3612" max="3612" width="8" style="1" bestFit="1" customWidth="1"/>
    <col min="3613" max="3840" width="8.7265625" style="1"/>
    <col min="3841" max="3841" width="2.453125" style="1" customWidth="1"/>
    <col min="3842" max="3842" width="2.54296875" style="1" customWidth="1"/>
    <col min="3843" max="3843" width="14.54296875" style="1" customWidth="1"/>
    <col min="3844" max="3844" width="10" style="1" bestFit="1" customWidth="1"/>
    <col min="3845" max="3845" width="10.81640625" style="1" bestFit="1" customWidth="1"/>
    <col min="3846" max="3846" width="10" style="1" bestFit="1" customWidth="1"/>
    <col min="3847" max="3848" width="10" style="1" customWidth="1"/>
    <col min="3849" max="3849" width="4.1796875" style="1" customWidth="1"/>
    <col min="3850" max="3855" width="8.54296875" style="1" customWidth="1"/>
    <col min="3856" max="3856" width="2.54296875" style="1" customWidth="1"/>
    <col min="3857" max="3857" width="18.453125" style="1" customWidth="1"/>
    <col min="3858" max="3862" width="8.7265625" style="1"/>
    <col min="3863" max="3863" width="3.54296875" style="1" customWidth="1"/>
    <col min="3864" max="3864" width="15.81640625" style="1" bestFit="1" customWidth="1"/>
    <col min="3865" max="3866" width="6.54296875" style="1" bestFit="1" customWidth="1"/>
    <col min="3867" max="3867" width="7.81640625" style="1" bestFit="1" customWidth="1"/>
    <col min="3868" max="3868" width="8" style="1" bestFit="1" customWidth="1"/>
    <col min="3869" max="4096" width="8.7265625" style="1"/>
    <col min="4097" max="4097" width="2.453125" style="1" customWidth="1"/>
    <col min="4098" max="4098" width="2.54296875" style="1" customWidth="1"/>
    <col min="4099" max="4099" width="14.54296875" style="1" customWidth="1"/>
    <col min="4100" max="4100" width="10" style="1" bestFit="1" customWidth="1"/>
    <col min="4101" max="4101" width="10.81640625" style="1" bestFit="1" customWidth="1"/>
    <col min="4102" max="4102" width="10" style="1" bestFit="1" customWidth="1"/>
    <col min="4103" max="4104" width="10" style="1" customWidth="1"/>
    <col min="4105" max="4105" width="4.1796875" style="1" customWidth="1"/>
    <col min="4106" max="4111" width="8.54296875" style="1" customWidth="1"/>
    <col min="4112" max="4112" width="2.54296875" style="1" customWidth="1"/>
    <col min="4113" max="4113" width="18.453125" style="1" customWidth="1"/>
    <col min="4114" max="4118" width="8.7265625" style="1"/>
    <col min="4119" max="4119" width="3.54296875" style="1" customWidth="1"/>
    <col min="4120" max="4120" width="15.81640625" style="1" bestFit="1" customWidth="1"/>
    <col min="4121" max="4122" width="6.54296875" style="1" bestFit="1" customWidth="1"/>
    <col min="4123" max="4123" width="7.81640625" style="1" bestFit="1" customWidth="1"/>
    <col min="4124" max="4124" width="8" style="1" bestFit="1" customWidth="1"/>
    <col min="4125" max="4352" width="8.7265625" style="1"/>
    <col min="4353" max="4353" width="2.453125" style="1" customWidth="1"/>
    <col min="4354" max="4354" width="2.54296875" style="1" customWidth="1"/>
    <col min="4355" max="4355" width="14.54296875" style="1" customWidth="1"/>
    <col min="4356" max="4356" width="10" style="1" bestFit="1" customWidth="1"/>
    <col min="4357" max="4357" width="10.81640625" style="1" bestFit="1" customWidth="1"/>
    <col min="4358" max="4358" width="10" style="1" bestFit="1" customWidth="1"/>
    <col min="4359" max="4360" width="10" style="1" customWidth="1"/>
    <col min="4361" max="4361" width="4.1796875" style="1" customWidth="1"/>
    <col min="4362" max="4367" width="8.54296875" style="1" customWidth="1"/>
    <col min="4368" max="4368" width="2.54296875" style="1" customWidth="1"/>
    <col min="4369" max="4369" width="18.453125" style="1" customWidth="1"/>
    <col min="4370" max="4374" width="8.7265625" style="1"/>
    <col min="4375" max="4375" width="3.54296875" style="1" customWidth="1"/>
    <col min="4376" max="4376" width="15.81640625" style="1" bestFit="1" customWidth="1"/>
    <col min="4377" max="4378" width="6.54296875" style="1" bestFit="1" customWidth="1"/>
    <col min="4379" max="4379" width="7.81640625" style="1" bestFit="1" customWidth="1"/>
    <col min="4380" max="4380" width="8" style="1" bestFit="1" customWidth="1"/>
    <col min="4381" max="4608" width="8.7265625" style="1"/>
    <col min="4609" max="4609" width="2.453125" style="1" customWidth="1"/>
    <col min="4610" max="4610" width="2.54296875" style="1" customWidth="1"/>
    <col min="4611" max="4611" width="14.54296875" style="1" customWidth="1"/>
    <col min="4612" max="4612" width="10" style="1" bestFit="1" customWidth="1"/>
    <col min="4613" max="4613" width="10.81640625" style="1" bestFit="1" customWidth="1"/>
    <col min="4614" max="4614" width="10" style="1" bestFit="1" customWidth="1"/>
    <col min="4615" max="4616" width="10" style="1" customWidth="1"/>
    <col min="4617" max="4617" width="4.1796875" style="1" customWidth="1"/>
    <col min="4618" max="4623" width="8.54296875" style="1" customWidth="1"/>
    <col min="4624" max="4624" width="2.54296875" style="1" customWidth="1"/>
    <col min="4625" max="4625" width="18.453125" style="1" customWidth="1"/>
    <col min="4626" max="4630" width="8.7265625" style="1"/>
    <col min="4631" max="4631" width="3.54296875" style="1" customWidth="1"/>
    <col min="4632" max="4632" width="15.81640625" style="1" bestFit="1" customWidth="1"/>
    <col min="4633" max="4634" width="6.54296875" style="1" bestFit="1" customWidth="1"/>
    <col min="4635" max="4635" width="7.81640625" style="1" bestFit="1" customWidth="1"/>
    <col min="4636" max="4636" width="8" style="1" bestFit="1" customWidth="1"/>
    <col min="4637" max="4864" width="8.7265625" style="1"/>
    <col min="4865" max="4865" width="2.453125" style="1" customWidth="1"/>
    <col min="4866" max="4866" width="2.54296875" style="1" customWidth="1"/>
    <col min="4867" max="4867" width="14.54296875" style="1" customWidth="1"/>
    <col min="4868" max="4868" width="10" style="1" bestFit="1" customWidth="1"/>
    <col min="4869" max="4869" width="10.81640625" style="1" bestFit="1" customWidth="1"/>
    <col min="4870" max="4870" width="10" style="1" bestFit="1" customWidth="1"/>
    <col min="4871" max="4872" width="10" style="1" customWidth="1"/>
    <col min="4873" max="4873" width="4.1796875" style="1" customWidth="1"/>
    <col min="4874" max="4879" width="8.54296875" style="1" customWidth="1"/>
    <col min="4880" max="4880" width="2.54296875" style="1" customWidth="1"/>
    <col min="4881" max="4881" width="18.453125" style="1" customWidth="1"/>
    <col min="4882" max="4886" width="8.7265625" style="1"/>
    <col min="4887" max="4887" width="3.54296875" style="1" customWidth="1"/>
    <col min="4888" max="4888" width="15.81640625" style="1" bestFit="1" customWidth="1"/>
    <col min="4889" max="4890" width="6.54296875" style="1" bestFit="1" customWidth="1"/>
    <col min="4891" max="4891" width="7.81640625" style="1" bestFit="1" customWidth="1"/>
    <col min="4892" max="4892" width="8" style="1" bestFit="1" customWidth="1"/>
    <col min="4893" max="5120" width="8.7265625" style="1"/>
    <col min="5121" max="5121" width="2.453125" style="1" customWidth="1"/>
    <col min="5122" max="5122" width="2.54296875" style="1" customWidth="1"/>
    <col min="5123" max="5123" width="14.54296875" style="1" customWidth="1"/>
    <col min="5124" max="5124" width="10" style="1" bestFit="1" customWidth="1"/>
    <col min="5125" max="5125" width="10.81640625" style="1" bestFit="1" customWidth="1"/>
    <col min="5126" max="5126" width="10" style="1" bestFit="1" customWidth="1"/>
    <col min="5127" max="5128" width="10" style="1" customWidth="1"/>
    <col min="5129" max="5129" width="4.1796875" style="1" customWidth="1"/>
    <col min="5130" max="5135" width="8.54296875" style="1" customWidth="1"/>
    <col min="5136" max="5136" width="2.54296875" style="1" customWidth="1"/>
    <col min="5137" max="5137" width="18.453125" style="1" customWidth="1"/>
    <col min="5138" max="5142" width="8.7265625" style="1"/>
    <col min="5143" max="5143" width="3.54296875" style="1" customWidth="1"/>
    <col min="5144" max="5144" width="15.81640625" style="1" bestFit="1" customWidth="1"/>
    <col min="5145" max="5146" width="6.54296875" style="1" bestFit="1" customWidth="1"/>
    <col min="5147" max="5147" width="7.81640625" style="1" bestFit="1" customWidth="1"/>
    <col min="5148" max="5148" width="8" style="1" bestFit="1" customWidth="1"/>
    <col min="5149" max="5376" width="8.7265625" style="1"/>
    <col min="5377" max="5377" width="2.453125" style="1" customWidth="1"/>
    <col min="5378" max="5378" width="2.54296875" style="1" customWidth="1"/>
    <col min="5379" max="5379" width="14.54296875" style="1" customWidth="1"/>
    <col min="5380" max="5380" width="10" style="1" bestFit="1" customWidth="1"/>
    <col min="5381" max="5381" width="10.81640625" style="1" bestFit="1" customWidth="1"/>
    <col min="5382" max="5382" width="10" style="1" bestFit="1" customWidth="1"/>
    <col min="5383" max="5384" width="10" style="1" customWidth="1"/>
    <col min="5385" max="5385" width="4.1796875" style="1" customWidth="1"/>
    <col min="5386" max="5391" width="8.54296875" style="1" customWidth="1"/>
    <col min="5392" max="5392" width="2.54296875" style="1" customWidth="1"/>
    <col min="5393" max="5393" width="18.453125" style="1" customWidth="1"/>
    <col min="5394" max="5398" width="8.7265625" style="1"/>
    <col min="5399" max="5399" width="3.54296875" style="1" customWidth="1"/>
    <col min="5400" max="5400" width="15.81640625" style="1" bestFit="1" customWidth="1"/>
    <col min="5401" max="5402" width="6.54296875" style="1" bestFit="1" customWidth="1"/>
    <col min="5403" max="5403" width="7.81640625" style="1" bestFit="1" customWidth="1"/>
    <col min="5404" max="5404" width="8" style="1" bestFit="1" customWidth="1"/>
    <col min="5405" max="5632" width="8.7265625" style="1"/>
    <col min="5633" max="5633" width="2.453125" style="1" customWidth="1"/>
    <col min="5634" max="5634" width="2.54296875" style="1" customWidth="1"/>
    <col min="5635" max="5635" width="14.54296875" style="1" customWidth="1"/>
    <col min="5636" max="5636" width="10" style="1" bestFit="1" customWidth="1"/>
    <col min="5637" max="5637" width="10.81640625" style="1" bestFit="1" customWidth="1"/>
    <col min="5638" max="5638" width="10" style="1" bestFit="1" customWidth="1"/>
    <col min="5639" max="5640" width="10" style="1" customWidth="1"/>
    <col min="5641" max="5641" width="4.1796875" style="1" customWidth="1"/>
    <col min="5642" max="5647" width="8.54296875" style="1" customWidth="1"/>
    <col min="5648" max="5648" width="2.54296875" style="1" customWidth="1"/>
    <col min="5649" max="5649" width="18.453125" style="1" customWidth="1"/>
    <col min="5650" max="5654" width="8.7265625" style="1"/>
    <col min="5655" max="5655" width="3.54296875" style="1" customWidth="1"/>
    <col min="5656" max="5656" width="15.81640625" style="1" bestFit="1" customWidth="1"/>
    <col min="5657" max="5658" width="6.54296875" style="1" bestFit="1" customWidth="1"/>
    <col min="5659" max="5659" width="7.81640625" style="1" bestFit="1" customWidth="1"/>
    <col min="5660" max="5660" width="8" style="1" bestFit="1" customWidth="1"/>
    <col min="5661" max="5888" width="8.7265625" style="1"/>
    <col min="5889" max="5889" width="2.453125" style="1" customWidth="1"/>
    <col min="5890" max="5890" width="2.54296875" style="1" customWidth="1"/>
    <col min="5891" max="5891" width="14.54296875" style="1" customWidth="1"/>
    <col min="5892" max="5892" width="10" style="1" bestFit="1" customWidth="1"/>
    <col min="5893" max="5893" width="10.81640625" style="1" bestFit="1" customWidth="1"/>
    <col min="5894" max="5894" width="10" style="1" bestFit="1" customWidth="1"/>
    <col min="5895" max="5896" width="10" style="1" customWidth="1"/>
    <col min="5897" max="5897" width="4.1796875" style="1" customWidth="1"/>
    <col min="5898" max="5903" width="8.54296875" style="1" customWidth="1"/>
    <col min="5904" max="5904" width="2.54296875" style="1" customWidth="1"/>
    <col min="5905" max="5905" width="18.453125" style="1" customWidth="1"/>
    <col min="5906" max="5910" width="8.7265625" style="1"/>
    <col min="5911" max="5911" width="3.54296875" style="1" customWidth="1"/>
    <col min="5912" max="5912" width="15.81640625" style="1" bestFit="1" customWidth="1"/>
    <col min="5913" max="5914" width="6.54296875" style="1" bestFit="1" customWidth="1"/>
    <col min="5915" max="5915" width="7.81640625" style="1" bestFit="1" customWidth="1"/>
    <col min="5916" max="5916" width="8" style="1" bestFit="1" customWidth="1"/>
    <col min="5917" max="6144" width="8.7265625" style="1"/>
    <col min="6145" max="6145" width="2.453125" style="1" customWidth="1"/>
    <col min="6146" max="6146" width="2.54296875" style="1" customWidth="1"/>
    <col min="6147" max="6147" width="14.54296875" style="1" customWidth="1"/>
    <col min="6148" max="6148" width="10" style="1" bestFit="1" customWidth="1"/>
    <col min="6149" max="6149" width="10.81640625" style="1" bestFit="1" customWidth="1"/>
    <col min="6150" max="6150" width="10" style="1" bestFit="1" customWidth="1"/>
    <col min="6151" max="6152" width="10" style="1" customWidth="1"/>
    <col min="6153" max="6153" width="4.1796875" style="1" customWidth="1"/>
    <col min="6154" max="6159" width="8.54296875" style="1" customWidth="1"/>
    <col min="6160" max="6160" width="2.54296875" style="1" customWidth="1"/>
    <col min="6161" max="6161" width="18.453125" style="1" customWidth="1"/>
    <col min="6162" max="6166" width="8.7265625" style="1"/>
    <col min="6167" max="6167" width="3.54296875" style="1" customWidth="1"/>
    <col min="6168" max="6168" width="15.81640625" style="1" bestFit="1" customWidth="1"/>
    <col min="6169" max="6170" width="6.54296875" style="1" bestFit="1" customWidth="1"/>
    <col min="6171" max="6171" width="7.81640625" style="1" bestFit="1" customWidth="1"/>
    <col min="6172" max="6172" width="8" style="1" bestFit="1" customWidth="1"/>
    <col min="6173" max="6400" width="8.7265625" style="1"/>
    <col min="6401" max="6401" width="2.453125" style="1" customWidth="1"/>
    <col min="6402" max="6402" width="2.54296875" style="1" customWidth="1"/>
    <col min="6403" max="6403" width="14.54296875" style="1" customWidth="1"/>
    <col min="6404" max="6404" width="10" style="1" bestFit="1" customWidth="1"/>
    <col min="6405" max="6405" width="10.81640625" style="1" bestFit="1" customWidth="1"/>
    <col min="6406" max="6406" width="10" style="1" bestFit="1" customWidth="1"/>
    <col min="6407" max="6408" width="10" style="1" customWidth="1"/>
    <col min="6409" max="6409" width="4.1796875" style="1" customWidth="1"/>
    <col min="6410" max="6415" width="8.54296875" style="1" customWidth="1"/>
    <col min="6416" max="6416" width="2.54296875" style="1" customWidth="1"/>
    <col min="6417" max="6417" width="18.453125" style="1" customWidth="1"/>
    <col min="6418" max="6422" width="8.7265625" style="1"/>
    <col min="6423" max="6423" width="3.54296875" style="1" customWidth="1"/>
    <col min="6424" max="6424" width="15.81640625" style="1" bestFit="1" customWidth="1"/>
    <col min="6425" max="6426" width="6.54296875" style="1" bestFit="1" customWidth="1"/>
    <col min="6427" max="6427" width="7.81640625" style="1" bestFit="1" customWidth="1"/>
    <col min="6428" max="6428" width="8" style="1" bestFit="1" customWidth="1"/>
    <col min="6429" max="6656" width="8.7265625" style="1"/>
    <col min="6657" max="6657" width="2.453125" style="1" customWidth="1"/>
    <col min="6658" max="6658" width="2.54296875" style="1" customWidth="1"/>
    <col min="6659" max="6659" width="14.54296875" style="1" customWidth="1"/>
    <col min="6660" max="6660" width="10" style="1" bestFit="1" customWidth="1"/>
    <col min="6661" max="6661" width="10.81640625" style="1" bestFit="1" customWidth="1"/>
    <col min="6662" max="6662" width="10" style="1" bestFit="1" customWidth="1"/>
    <col min="6663" max="6664" width="10" style="1" customWidth="1"/>
    <col min="6665" max="6665" width="4.1796875" style="1" customWidth="1"/>
    <col min="6666" max="6671" width="8.54296875" style="1" customWidth="1"/>
    <col min="6672" max="6672" width="2.54296875" style="1" customWidth="1"/>
    <col min="6673" max="6673" width="18.453125" style="1" customWidth="1"/>
    <col min="6674" max="6678" width="8.7265625" style="1"/>
    <col min="6679" max="6679" width="3.54296875" style="1" customWidth="1"/>
    <col min="6680" max="6680" width="15.81640625" style="1" bestFit="1" customWidth="1"/>
    <col min="6681" max="6682" width="6.54296875" style="1" bestFit="1" customWidth="1"/>
    <col min="6683" max="6683" width="7.81640625" style="1" bestFit="1" customWidth="1"/>
    <col min="6684" max="6684" width="8" style="1" bestFit="1" customWidth="1"/>
    <col min="6685" max="6912" width="8.7265625" style="1"/>
    <col min="6913" max="6913" width="2.453125" style="1" customWidth="1"/>
    <col min="6914" max="6914" width="2.54296875" style="1" customWidth="1"/>
    <col min="6915" max="6915" width="14.54296875" style="1" customWidth="1"/>
    <col min="6916" max="6916" width="10" style="1" bestFit="1" customWidth="1"/>
    <col min="6917" max="6917" width="10.81640625" style="1" bestFit="1" customWidth="1"/>
    <col min="6918" max="6918" width="10" style="1" bestFit="1" customWidth="1"/>
    <col min="6919" max="6920" width="10" style="1" customWidth="1"/>
    <col min="6921" max="6921" width="4.1796875" style="1" customWidth="1"/>
    <col min="6922" max="6927" width="8.54296875" style="1" customWidth="1"/>
    <col min="6928" max="6928" width="2.54296875" style="1" customWidth="1"/>
    <col min="6929" max="6929" width="18.453125" style="1" customWidth="1"/>
    <col min="6930" max="6934" width="8.7265625" style="1"/>
    <col min="6935" max="6935" width="3.54296875" style="1" customWidth="1"/>
    <col min="6936" max="6936" width="15.81640625" style="1" bestFit="1" customWidth="1"/>
    <col min="6937" max="6938" width="6.54296875" style="1" bestFit="1" customWidth="1"/>
    <col min="6939" max="6939" width="7.81640625" style="1" bestFit="1" customWidth="1"/>
    <col min="6940" max="6940" width="8" style="1" bestFit="1" customWidth="1"/>
    <col min="6941" max="7168" width="8.7265625" style="1"/>
    <col min="7169" max="7169" width="2.453125" style="1" customWidth="1"/>
    <col min="7170" max="7170" width="2.54296875" style="1" customWidth="1"/>
    <col min="7171" max="7171" width="14.54296875" style="1" customWidth="1"/>
    <col min="7172" max="7172" width="10" style="1" bestFit="1" customWidth="1"/>
    <col min="7173" max="7173" width="10.81640625" style="1" bestFit="1" customWidth="1"/>
    <col min="7174" max="7174" width="10" style="1" bestFit="1" customWidth="1"/>
    <col min="7175" max="7176" width="10" style="1" customWidth="1"/>
    <col min="7177" max="7177" width="4.1796875" style="1" customWidth="1"/>
    <col min="7178" max="7183" width="8.54296875" style="1" customWidth="1"/>
    <col min="7184" max="7184" width="2.54296875" style="1" customWidth="1"/>
    <col min="7185" max="7185" width="18.453125" style="1" customWidth="1"/>
    <col min="7186" max="7190" width="8.7265625" style="1"/>
    <col min="7191" max="7191" width="3.54296875" style="1" customWidth="1"/>
    <col min="7192" max="7192" width="15.81640625" style="1" bestFit="1" customWidth="1"/>
    <col min="7193" max="7194" width="6.54296875" style="1" bestFit="1" customWidth="1"/>
    <col min="7195" max="7195" width="7.81640625" style="1" bestFit="1" customWidth="1"/>
    <col min="7196" max="7196" width="8" style="1" bestFit="1" customWidth="1"/>
    <col min="7197" max="7424" width="8.7265625" style="1"/>
    <col min="7425" max="7425" width="2.453125" style="1" customWidth="1"/>
    <col min="7426" max="7426" width="2.54296875" style="1" customWidth="1"/>
    <col min="7427" max="7427" width="14.54296875" style="1" customWidth="1"/>
    <col min="7428" max="7428" width="10" style="1" bestFit="1" customWidth="1"/>
    <col min="7429" max="7429" width="10.81640625" style="1" bestFit="1" customWidth="1"/>
    <col min="7430" max="7430" width="10" style="1" bestFit="1" customWidth="1"/>
    <col min="7431" max="7432" width="10" style="1" customWidth="1"/>
    <col min="7433" max="7433" width="4.1796875" style="1" customWidth="1"/>
    <col min="7434" max="7439" width="8.54296875" style="1" customWidth="1"/>
    <col min="7440" max="7440" width="2.54296875" style="1" customWidth="1"/>
    <col min="7441" max="7441" width="18.453125" style="1" customWidth="1"/>
    <col min="7442" max="7446" width="8.7265625" style="1"/>
    <col min="7447" max="7447" width="3.54296875" style="1" customWidth="1"/>
    <col min="7448" max="7448" width="15.81640625" style="1" bestFit="1" customWidth="1"/>
    <col min="7449" max="7450" width="6.54296875" style="1" bestFit="1" customWidth="1"/>
    <col min="7451" max="7451" width="7.81640625" style="1" bestFit="1" customWidth="1"/>
    <col min="7452" max="7452" width="8" style="1" bestFit="1" customWidth="1"/>
    <col min="7453" max="7680" width="8.7265625" style="1"/>
    <col min="7681" max="7681" width="2.453125" style="1" customWidth="1"/>
    <col min="7682" max="7682" width="2.54296875" style="1" customWidth="1"/>
    <col min="7683" max="7683" width="14.54296875" style="1" customWidth="1"/>
    <col min="7684" max="7684" width="10" style="1" bestFit="1" customWidth="1"/>
    <col min="7685" max="7685" width="10.81640625" style="1" bestFit="1" customWidth="1"/>
    <col min="7686" max="7686" width="10" style="1" bestFit="1" customWidth="1"/>
    <col min="7687" max="7688" width="10" style="1" customWidth="1"/>
    <col min="7689" max="7689" width="4.1796875" style="1" customWidth="1"/>
    <col min="7690" max="7695" width="8.54296875" style="1" customWidth="1"/>
    <col min="7696" max="7696" width="2.54296875" style="1" customWidth="1"/>
    <col min="7697" max="7697" width="18.453125" style="1" customWidth="1"/>
    <col min="7698" max="7702" width="8.7265625" style="1"/>
    <col min="7703" max="7703" width="3.54296875" style="1" customWidth="1"/>
    <col min="7704" max="7704" width="15.81640625" style="1" bestFit="1" customWidth="1"/>
    <col min="7705" max="7706" width="6.54296875" style="1" bestFit="1" customWidth="1"/>
    <col min="7707" max="7707" width="7.81640625" style="1" bestFit="1" customWidth="1"/>
    <col min="7708" max="7708" width="8" style="1" bestFit="1" customWidth="1"/>
    <col min="7709" max="7936" width="8.7265625" style="1"/>
    <col min="7937" max="7937" width="2.453125" style="1" customWidth="1"/>
    <col min="7938" max="7938" width="2.54296875" style="1" customWidth="1"/>
    <col min="7939" max="7939" width="14.54296875" style="1" customWidth="1"/>
    <col min="7940" max="7940" width="10" style="1" bestFit="1" customWidth="1"/>
    <col min="7941" max="7941" width="10.81640625" style="1" bestFit="1" customWidth="1"/>
    <col min="7942" max="7942" width="10" style="1" bestFit="1" customWidth="1"/>
    <col min="7943" max="7944" width="10" style="1" customWidth="1"/>
    <col min="7945" max="7945" width="4.1796875" style="1" customWidth="1"/>
    <col min="7946" max="7951" width="8.54296875" style="1" customWidth="1"/>
    <col min="7952" max="7952" width="2.54296875" style="1" customWidth="1"/>
    <col min="7953" max="7953" width="18.453125" style="1" customWidth="1"/>
    <col min="7954" max="7958" width="8.7265625" style="1"/>
    <col min="7959" max="7959" width="3.54296875" style="1" customWidth="1"/>
    <col min="7960" max="7960" width="15.81640625" style="1" bestFit="1" customWidth="1"/>
    <col min="7961" max="7962" width="6.54296875" style="1" bestFit="1" customWidth="1"/>
    <col min="7963" max="7963" width="7.81640625" style="1" bestFit="1" customWidth="1"/>
    <col min="7964" max="7964" width="8" style="1" bestFit="1" customWidth="1"/>
    <col min="7965" max="8192" width="8.7265625" style="1"/>
    <col min="8193" max="8193" width="2.453125" style="1" customWidth="1"/>
    <col min="8194" max="8194" width="2.54296875" style="1" customWidth="1"/>
    <col min="8195" max="8195" width="14.54296875" style="1" customWidth="1"/>
    <col min="8196" max="8196" width="10" style="1" bestFit="1" customWidth="1"/>
    <col min="8197" max="8197" width="10.81640625" style="1" bestFit="1" customWidth="1"/>
    <col min="8198" max="8198" width="10" style="1" bestFit="1" customWidth="1"/>
    <col min="8199" max="8200" width="10" style="1" customWidth="1"/>
    <col min="8201" max="8201" width="4.1796875" style="1" customWidth="1"/>
    <col min="8202" max="8207" width="8.54296875" style="1" customWidth="1"/>
    <col min="8208" max="8208" width="2.54296875" style="1" customWidth="1"/>
    <col min="8209" max="8209" width="18.453125" style="1" customWidth="1"/>
    <col min="8210" max="8214" width="8.7265625" style="1"/>
    <col min="8215" max="8215" width="3.54296875" style="1" customWidth="1"/>
    <col min="8216" max="8216" width="15.81640625" style="1" bestFit="1" customWidth="1"/>
    <col min="8217" max="8218" width="6.54296875" style="1" bestFit="1" customWidth="1"/>
    <col min="8219" max="8219" width="7.81640625" style="1" bestFit="1" customWidth="1"/>
    <col min="8220" max="8220" width="8" style="1" bestFit="1" customWidth="1"/>
    <col min="8221" max="8448" width="8.7265625" style="1"/>
    <col min="8449" max="8449" width="2.453125" style="1" customWidth="1"/>
    <col min="8450" max="8450" width="2.54296875" style="1" customWidth="1"/>
    <col min="8451" max="8451" width="14.54296875" style="1" customWidth="1"/>
    <col min="8452" max="8452" width="10" style="1" bestFit="1" customWidth="1"/>
    <col min="8453" max="8453" width="10.81640625" style="1" bestFit="1" customWidth="1"/>
    <col min="8454" max="8454" width="10" style="1" bestFit="1" customWidth="1"/>
    <col min="8455" max="8456" width="10" style="1" customWidth="1"/>
    <col min="8457" max="8457" width="4.1796875" style="1" customWidth="1"/>
    <col min="8458" max="8463" width="8.54296875" style="1" customWidth="1"/>
    <col min="8464" max="8464" width="2.54296875" style="1" customWidth="1"/>
    <col min="8465" max="8465" width="18.453125" style="1" customWidth="1"/>
    <col min="8466" max="8470" width="8.7265625" style="1"/>
    <col min="8471" max="8471" width="3.54296875" style="1" customWidth="1"/>
    <col min="8472" max="8472" width="15.81640625" style="1" bestFit="1" customWidth="1"/>
    <col min="8473" max="8474" width="6.54296875" style="1" bestFit="1" customWidth="1"/>
    <col min="8475" max="8475" width="7.81640625" style="1" bestFit="1" customWidth="1"/>
    <col min="8476" max="8476" width="8" style="1" bestFit="1" customWidth="1"/>
    <col min="8477" max="8704" width="8.7265625" style="1"/>
    <col min="8705" max="8705" width="2.453125" style="1" customWidth="1"/>
    <col min="8706" max="8706" width="2.54296875" style="1" customWidth="1"/>
    <col min="8707" max="8707" width="14.54296875" style="1" customWidth="1"/>
    <col min="8708" max="8708" width="10" style="1" bestFit="1" customWidth="1"/>
    <col min="8709" max="8709" width="10.81640625" style="1" bestFit="1" customWidth="1"/>
    <col min="8710" max="8710" width="10" style="1" bestFit="1" customWidth="1"/>
    <col min="8711" max="8712" width="10" style="1" customWidth="1"/>
    <col min="8713" max="8713" width="4.1796875" style="1" customWidth="1"/>
    <col min="8714" max="8719" width="8.54296875" style="1" customWidth="1"/>
    <col min="8720" max="8720" width="2.54296875" style="1" customWidth="1"/>
    <col min="8721" max="8721" width="18.453125" style="1" customWidth="1"/>
    <col min="8722" max="8726" width="8.7265625" style="1"/>
    <col min="8727" max="8727" width="3.54296875" style="1" customWidth="1"/>
    <col min="8728" max="8728" width="15.81640625" style="1" bestFit="1" customWidth="1"/>
    <col min="8729" max="8730" width="6.54296875" style="1" bestFit="1" customWidth="1"/>
    <col min="8731" max="8731" width="7.81640625" style="1" bestFit="1" customWidth="1"/>
    <col min="8732" max="8732" width="8" style="1" bestFit="1" customWidth="1"/>
    <col min="8733" max="8960" width="8.7265625" style="1"/>
    <col min="8961" max="8961" width="2.453125" style="1" customWidth="1"/>
    <col min="8962" max="8962" width="2.54296875" style="1" customWidth="1"/>
    <col min="8963" max="8963" width="14.54296875" style="1" customWidth="1"/>
    <col min="8964" max="8964" width="10" style="1" bestFit="1" customWidth="1"/>
    <col min="8965" max="8965" width="10.81640625" style="1" bestFit="1" customWidth="1"/>
    <col min="8966" max="8966" width="10" style="1" bestFit="1" customWidth="1"/>
    <col min="8967" max="8968" width="10" style="1" customWidth="1"/>
    <col min="8969" max="8969" width="4.1796875" style="1" customWidth="1"/>
    <col min="8970" max="8975" width="8.54296875" style="1" customWidth="1"/>
    <col min="8976" max="8976" width="2.54296875" style="1" customWidth="1"/>
    <col min="8977" max="8977" width="18.453125" style="1" customWidth="1"/>
    <col min="8978" max="8982" width="8.7265625" style="1"/>
    <col min="8983" max="8983" width="3.54296875" style="1" customWidth="1"/>
    <col min="8984" max="8984" width="15.81640625" style="1" bestFit="1" customWidth="1"/>
    <col min="8985" max="8986" width="6.54296875" style="1" bestFit="1" customWidth="1"/>
    <col min="8987" max="8987" width="7.81640625" style="1" bestFit="1" customWidth="1"/>
    <col min="8988" max="8988" width="8" style="1" bestFit="1" customWidth="1"/>
    <col min="8989" max="9216" width="8.7265625" style="1"/>
    <col min="9217" max="9217" width="2.453125" style="1" customWidth="1"/>
    <col min="9218" max="9218" width="2.54296875" style="1" customWidth="1"/>
    <col min="9219" max="9219" width="14.54296875" style="1" customWidth="1"/>
    <col min="9220" max="9220" width="10" style="1" bestFit="1" customWidth="1"/>
    <col min="9221" max="9221" width="10.81640625" style="1" bestFit="1" customWidth="1"/>
    <col min="9222" max="9222" width="10" style="1" bestFit="1" customWidth="1"/>
    <col min="9223" max="9224" width="10" style="1" customWidth="1"/>
    <col min="9225" max="9225" width="4.1796875" style="1" customWidth="1"/>
    <col min="9226" max="9231" width="8.54296875" style="1" customWidth="1"/>
    <col min="9232" max="9232" width="2.54296875" style="1" customWidth="1"/>
    <col min="9233" max="9233" width="18.453125" style="1" customWidth="1"/>
    <col min="9234" max="9238" width="8.7265625" style="1"/>
    <col min="9239" max="9239" width="3.54296875" style="1" customWidth="1"/>
    <col min="9240" max="9240" width="15.81640625" style="1" bestFit="1" customWidth="1"/>
    <col min="9241" max="9242" width="6.54296875" style="1" bestFit="1" customWidth="1"/>
    <col min="9243" max="9243" width="7.81640625" style="1" bestFit="1" customWidth="1"/>
    <col min="9244" max="9244" width="8" style="1" bestFit="1" customWidth="1"/>
    <col min="9245" max="9472" width="8.7265625" style="1"/>
    <col min="9473" max="9473" width="2.453125" style="1" customWidth="1"/>
    <col min="9474" max="9474" width="2.54296875" style="1" customWidth="1"/>
    <col min="9475" max="9475" width="14.54296875" style="1" customWidth="1"/>
    <col min="9476" max="9476" width="10" style="1" bestFit="1" customWidth="1"/>
    <col min="9477" max="9477" width="10.81640625" style="1" bestFit="1" customWidth="1"/>
    <col min="9478" max="9478" width="10" style="1" bestFit="1" customWidth="1"/>
    <col min="9479" max="9480" width="10" style="1" customWidth="1"/>
    <col min="9481" max="9481" width="4.1796875" style="1" customWidth="1"/>
    <col min="9482" max="9487" width="8.54296875" style="1" customWidth="1"/>
    <col min="9488" max="9488" width="2.54296875" style="1" customWidth="1"/>
    <col min="9489" max="9489" width="18.453125" style="1" customWidth="1"/>
    <col min="9490" max="9494" width="8.7265625" style="1"/>
    <col min="9495" max="9495" width="3.54296875" style="1" customWidth="1"/>
    <col min="9496" max="9496" width="15.81640625" style="1" bestFit="1" customWidth="1"/>
    <col min="9497" max="9498" width="6.54296875" style="1" bestFit="1" customWidth="1"/>
    <col min="9499" max="9499" width="7.81640625" style="1" bestFit="1" customWidth="1"/>
    <col min="9500" max="9500" width="8" style="1" bestFit="1" customWidth="1"/>
    <col min="9501" max="9728" width="8.7265625" style="1"/>
    <col min="9729" max="9729" width="2.453125" style="1" customWidth="1"/>
    <col min="9730" max="9730" width="2.54296875" style="1" customWidth="1"/>
    <col min="9731" max="9731" width="14.54296875" style="1" customWidth="1"/>
    <col min="9732" max="9732" width="10" style="1" bestFit="1" customWidth="1"/>
    <col min="9733" max="9733" width="10.81640625" style="1" bestFit="1" customWidth="1"/>
    <col min="9734" max="9734" width="10" style="1" bestFit="1" customWidth="1"/>
    <col min="9735" max="9736" width="10" style="1" customWidth="1"/>
    <col min="9737" max="9737" width="4.1796875" style="1" customWidth="1"/>
    <col min="9738" max="9743" width="8.54296875" style="1" customWidth="1"/>
    <col min="9744" max="9744" width="2.54296875" style="1" customWidth="1"/>
    <col min="9745" max="9745" width="18.453125" style="1" customWidth="1"/>
    <col min="9746" max="9750" width="8.7265625" style="1"/>
    <col min="9751" max="9751" width="3.54296875" style="1" customWidth="1"/>
    <col min="9752" max="9752" width="15.81640625" style="1" bestFit="1" customWidth="1"/>
    <col min="9753" max="9754" width="6.54296875" style="1" bestFit="1" customWidth="1"/>
    <col min="9755" max="9755" width="7.81640625" style="1" bestFit="1" customWidth="1"/>
    <col min="9756" max="9756" width="8" style="1" bestFit="1" customWidth="1"/>
    <col min="9757" max="9984" width="8.7265625" style="1"/>
    <col min="9985" max="9985" width="2.453125" style="1" customWidth="1"/>
    <col min="9986" max="9986" width="2.54296875" style="1" customWidth="1"/>
    <col min="9987" max="9987" width="14.54296875" style="1" customWidth="1"/>
    <col min="9988" max="9988" width="10" style="1" bestFit="1" customWidth="1"/>
    <col min="9989" max="9989" width="10.81640625" style="1" bestFit="1" customWidth="1"/>
    <col min="9990" max="9990" width="10" style="1" bestFit="1" customWidth="1"/>
    <col min="9991" max="9992" width="10" style="1" customWidth="1"/>
    <col min="9993" max="9993" width="4.1796875" style="1" customWidth="1"/>
    <col min="9994" max="9999" width="8.54296875" style="1" customWidth="1"/>
    <col min="10000" max="10000" width="2.54296875" style="1" customWidth="1"/>
    <col min="10001" max="10001" width="18.453125" style="1" customWidth="1"/>
    <col min="10002" max="10006" width="8.7265625" style="1"/>
    <col min="10007" max="10007" width="3.54296875" style="1" customWidth="1"/>
    <col min="10008" max="10008" width="15.81640625" style="1" bestFit="1" customWidth="1"/>
    <col min="10009" max="10010" width="6.54296875" style="1" bestFit="1" customWidth="1"/>
    <col min="10011" max="10011" width="7.81640625" style="1" bestFit="1" customWidth="1"/>
    <col min="10012" max="10012" width="8" style="1" bestFit="1" customWidth="1"/>
    <col min="10013" max="10240" width="8.7265625" style="1"/>
    <col min="10241" max="10241" width="2.453125" style="1" customWidth="1"/>
    <col min="10242" max="10242" width="2.54296875" style="1" customWidth="1"/>
    <col min="10243" max="10243" width="14.54296875" style="1" customWidth="1"/>
    <col min="10244" max="10244" width="10" style="1" bestFit="1" customWidth="1"/>
    <col min="10245" max="10245" width="10.81640625" style="1" bestFit="1" customWidth="1"/>
    <col min="10246" max="10246" width="10" style="1" bestFit="1" customWidth="1"/>
    <col min="10247" max="10248" width="10" style="1" customWidth="1"/>
    <col min="10249" max="10249" width="4.1796875" style="1" customWidth="1"/>
    <col min="10250" max="10255" width="8.54296875" style="1" customWidth="1"/>
    <col min="10256" max="10256" width="2.54296875" style="1" customWidth="1"/>
    <col min="10257" max="10257" width="18.453125" style="1" customWidth="1"/>
    <col min="10258" max="10262" width="8.7265625" style="1"/>
    <col min="10263" max="10263" width="3.54296875" style="1" customWidth="1"/>
    <col min="10264" max="10264" width="15.81640625" style="1" bestFit="1" customWidth="1"/>
    <col min="10265" max="10266" width="6.54296875" style="1" bestFit="1" customWidth="1"/>
    <col min="10267" max="10267" width="7.81640625" style="1" bestFit="1" customWidth="1"/>
    <col min="10268" max="10268" width="8" style="1" bestFit="1" customWidth="1"/>
    <col min="10269" max="10496" width="8.7265625" style="1"/>
    <col min="10497" max="10497" width="2.453125" style="1" customWidth="1"/>
    <col min="10498" max="10498" width="2.54296875" style="1" customWidth="1"/>
    <col min="10499" max="10499" width="14.54296875" style="1" customWidth="1"/>
    <col min="10500" max="10500" width="10" style="1" bestFit="1" customWidth="1"/>
    <col min="10501" max="10501" width="10.81640625" style="1" bestFit="1" customWidth="1"/>
    <col min="10502" max="10502" width="10" style="1" bestFit="1" customWidth="1"/>
    <col min="10503" max="10504" width="10" style="1" customWidth="1"/>
    <col min="10505" max="10505" width="4.1796875" style="1" customWidth="1"/>
    <col min="10506" max="10511" width="8.54296875" style="1" customWidth="1"/>
    <col min="10512" max="10512" width="2.54296875" style="1" customWidth="1"/>
    <col min="10513" max="10513" width="18.453125" style="1" customWidth="1"/>
    <col min="10514" max="10518" width="8.7265625" style="1"/>
    <col min="10519" max="10519" width="3.54296875" style="1" customWidth="1"/>
    <col min="10520" max="10520" width="15.81640625" style="1" bestFit="1" customWidth="1"/>
    <col min="10521" max="10522" width="6.54296875" style="1" bestFit="1" customWidth="1"/>
    <col min="10523" max="10523" width="7.81640625" style="1" bestFit="1" customWidth="1"/>
    <col min="10524" max="10524" width="8" style="1" bestFit="1" customWidth="1"/>
    <col min="10525" max="10752" width="8.7265625" style="1"/>
    <col min="10753" max="10753" width="2.453125" style="1" customWidth="1"/>
    <col min="10754" max="10754" width="2.54296875" style="1" customWidth="1"/>
    <col min="10755" max="10755" width="14.54296875" style="1" customWidth="1"/>
    <col min="10756" max="10756" width="10" style="1" bestFit="1" customWidth="1"/>
    <col min="10757" max="10757" width="10.81640625" style="1" bestFit="1" customWidth="1"/>
    <col min="10758" max="10758" width="10" style="1" bestFit="1" customWidth="1"/>
    <col min="10759" max="10760" width="10" style="1" customWidth="1"/>
    <col min="10761" max="10761" width="4.1796875" style="1" customWidth="1"/>
    <col min="10762" max="10767" width="8.54296875" style="1" customWidth="1"/>
    <col min="10768" max="10768" width="2.54296875" style="1" customWidth="1"/>
    <col min="10769" max="10769" width="18.453125" style="1" customWidth="1"/>
    <col min="10770" max="10774" width="8.7265625" style="1"/>
    <col min="10775" max="10775" width="3.54296875" style="1" customWidth="1"/>
    <col min="10776" max="10776" width="15.81640625" style="1" bestFit="1" customWidth="1"/>
    <col min="10777" max="10778" width="6.54296875" style="1" bestFit="1" customWidth="1"/>
    <col min="10779" max="10779" width="7.81640625" style="1" bestFit="1" customWidth="1"/>
    <col min="10780" max="10780" width="8" style="1" bestFit="1" customWidth="1"/>
    <col min="10781" max="11008" width="8.7265625" style="1"/>
    <col min="11009" max="11009" width="2.453125" style="1" customWidth="1"/>
    <col min="11010" max="11010" width="2.54296875" style="1" customWidth="1"/>
    <col min="11011" max="11011" width="14.54296875" style="1" customWidth="1"/>
    <col min="11012" max="11012" width="10" style="1" bestFit="1" customWidth="1"/>
    <col min="11013" max="11013" width="10.81640625" style="1" bestFit="1" customWidth="1"/>
    <col min="11014" max="11014" width="10" style="1" bestFit="1" customWidth="1"/>
    <col min="11015" max="11016" width="10" style="1" customWidth="1"/>
    <col min="11017" max="11017" width="4.1796875" style="1" customWidth="1"/>
    <col min="11018" max="11023" width="8.54296875" style="1" customWidth="1"/>
    <col min="11024" max="11024" width="2.54296875" style="1" customWidth="1"/>
    <col min="11025" max="11025" width="18.453125" style="1" customWidth="1"/>
    <col min="11026" max="11030" width="8.7265625" style="1"/>
    <col min="11031" max="11031" width="3.54296875" style="1" customWidth="1"/>
    <col min="11032" max="11032" width="15.81640625" style="1" bestFit="1" customWidth="1"/>
    <col min="11033" max="11034" width="6.54296875" style="1" bestFit="1" customWidth="1"/>
    <col min="11035" max="11035" width="7.81640625" style="1" bestFit="1" customWidth="1"/>
    <col min="11036" max="11036" width="8" style="1" bestFit="1" customWidth="1"/>
    <col min="11037" max="11264" width="8.7265625" style="1"/>
    <col min="11265" max="11265" width="2.453125" style="1" customWidth="1"/>
    <col min="11266" max="11266" width="2.54296875" style="1" customWidth="1"/>
    <col min="11267" max="11267" width="14.54296875" style="1" customWidth="1"/>
    <col min="11268" max="11268" width="10" style="1" bestFit="1" customWidth="1"/>
    <col min="11269" max="11269" width="10.81640625" style="1" bestFit="1" customWidth="1"/>
    <col min="11270" max="11270" width="10" style="1" bestFit="1" customWidth="1"/>
    <col min="11271" max="11272" width="10" style="1" customWidth="1"/>
    <col min="11273" max="11273" width="4.1796875" style="1" customWidth="1"/>
    <col min="11274" max="11279" width="8.54296875" style="1" customWidth="1"/>
    <col min="11280" max="11280" width="2.54296875" style="1" customWidth="1"/>
    <col min="11281" max="11281" width="18.453125" style="1" customWidth="1"/>
    <col min="11282" max="11286" width="8.7265625" style="1"/>
    <col min="11287" max="11287" width="3.54296875" style="1" customWidth="1"/>
    <col min="11288" max="11288" width="15.81640625" style="1" bestFit="1" customWidth="1"/>
    <col min="11289" max="11290" width="6.54296875" style="1" bestFit="1" customWidth="1"/>
    <col min="11291" max="11291" width="7.81640625" style="1" bestFit="1" customWidth="1"/>
    <col min="11292" max="11292" width="8" style="1" bestFit="1" customWidth="1"/>
    <col min="11293" max="11520" width="8.7265625" style="1"/>
    <col min="11521" max="11521" width="2.453125" style="1" customWidth="1"/>
    <col min="11522" max="11522" width="2.54296875" style="1" customWidth="1"/>
    <col min="11523" max="11523" width="14.54296875" style="1" customWidth="1"/>
    <col min="11524" max="11524" width="10" style="1" bestFit="1" customWidth="1"/>
    <col min="11525" max="11525" width="10.81640625" style="1" bestFit="1" customWidth="1"/>
    <col min="11526" max="11526" width="10" style="1" bestFit="1" customWidth="1"/>
    <col min="11527" max="11528" width="10" style="1" customWidth="1"/>
    <col min="11529" max="11529" width="4.1796875" style="1" customWidth="1"/>
    <col min="11530" max="11535" width="8.54296875" style="1" customWidth="1"/>
    <col min="11536" max="11536" width="2.54296875" style="1" customWidth="1"/>
    <col min="11537" max="11537" width="18.453125" style="1" customWidth="1"/>
    <col min="11538" max="11542" width="8.7265625" style="1"/>
    <col min="11543" max="11543" width="3.54296875" style="1" customWidth="1"/>
    <col min="11544" max="11544" width="15.81640625" style="1" bestFit="1" customWidth="1"/>
    <col min="11545" max="11546" width="6.54296875" style="1" bestFit="1" customWidth="1"/>
    <col min="11547" max="11547" width="7.81640625" style="1" bestFit="1" customWidth="1"/>
    <col min="11548" max="11548" width="8" style="1" bestFit="1" customWidth="1"/>
    <col min="11549" max="11776" width="8.7265625" style="1"/>
    <col min="11777" max="11777" width="2.453125" style="1" customWidth="1"/>
    <col min="11778" max="11778" width="2.54296875" style="1" customWidth="1"/>
    <col min="11779" max="11779" width="14.54296875" style="1" customWidth="1"/>
    <col min="11780" max="11780" width="10" style="1" bestFit="1" customWidth="1"/>
    <col min="11781" max="11781" width="10.81640625" style="1" bestFit="1" customWidth="1"/>
    <col min="11782" max="11782" width="10" style="1" bestFit="1" customWidth="1"/>
    <col min="11783" max="11784" width="10" style="1" customWidth="1"/>
    <col min="11785" max="11785" width="4.1796875" style="1" customWidth="1"/>
    <col min="11786" max="11791" width="8.54296875" style="1" customWidth="1"/>
    <col min="11792" max="11792" width="2.54296875" style="1" customWidth="1"/>
    <col min="11793" max="11793" width="18.453125" style="1" customWidth="1"/>
    <col min="11794" max="11798" width="8.7265625" style="1"/>
    <col min="11799" max="11799" width="3.54296875" style="1" customWidth="1"/>
    <col min="11800" max="11800" width="15.81640625" style="1" bestFit="1" customWidth="1"/>
    <col min="11801" max="11802" width="6.54296875" style="1" bestFit="1" customWidth="1"/>
    <col min="11803" max="11803" width="7.81640625" style="1" bestFit="1" customWidth="1"/>
    <col min="11804" max="11804" width="8" style="1" bestFit="1" customWidth="1"/>
    <col min="11805" max="12032" width="8.7265625" style="1"/>
    <col min="12033" max="12033" width="2.453125" style="1" customWidth="1"/>
    <col min="12034" max="12034" width="2.54296875" style="1" customWidth="1"/>
    <col min="12035" max="12035" width="14.54296875" style="1" customWidth="1"/>
    <col min="12036" max="12036" width="10" style="1" bestFit="1" customWidth="1"/>
    <col min="12037" max="12037" width="10.81640625" style="1" bestFit="1" customWidth="1"/>
    <col min="12038" max="12038" width="10" style="1" bestFit="1" customWidth="1"/>
    <col min="12039" max="12040" width="10" style="1" customWidth="1"/>
    <col min="12041" max="12041" width="4.1796875" style="1" customWidth="1"/>
    <col min="12042" max="12047" width="8.54296875" style="1" customWidth="1"/>
    <col min="12048" max="12048" width="2.54296875" style="1" customWidth="1"/>
    <col min="12049" max="12049" width="18.453125" style="1" customWidth="1"/>
    <col min="12050" max="12054" width="8.7265625" style="1"/>
    <col min="12055" max="12055" width="3.54296875" style="1" customWidth="1"/>
    <col min="12056" max="12056" width="15.81640625" style="1" bestFit="1" customWidth="1"/>
    <col min="12057" max="12058" width="6.54296875" style="1" bestFit="1" customWidth="1"/>
    <col min="12059" max="12059" width="7.81640625" style="1" bestFit="1" customWidth="1"/>
    <col min="12060" max="12060" width="8" style="1" bestFit="1" customWidth="1"/>
    <col min="12061" max="12288" width="8.7265625" style="1"/>
    <col min="12289" max="12289" width="2.453125" style="1" customWidth="1"/>
    <col min="12290" max="12290" width="2.54296875" style="1" customWidth="1"/>
    <col min="12291" max="12291" width="14.54296875" style="1" customWidth="1"/>
    <col min="12292" max="12292" width="10" style="1" bestFit="1" customWidth="1"/>
    <col min="12293" max="12293" width="10.81640625" style="1" bestFit="1" customWidth="1"/>
    <col min="12294" max="12294" width="10" style="1" bestFit="1" customWidth="1"/>
    <col min="12295" max="12296" width="10" style="1" customWidth="1"/>
    <col min="12297" max="12297" width="4.1796875" style="1" customWidth="1"/>
    <col min="12298" max="12303" width="8.54296875" style="1" customWidth="1"/>
    <col min="12304" max="12304" width="2.54296875" style="1" customWidth="1"/>
    <col min="12305" max="12305" width="18.453125" style="1" customWidth="1"/>
    <col min="12306" max="12310" width="8.7265625" style="1"/>
    <col min="12311" max="12311" width="3.54296875" style="1" customWidth="1"/>
    <col min="12312" max="12312" width="15.81640625" style="1" bestFit="1" customWidth="1"/>
    <col min="12313" max="12314" width="6.54296875" style="1" bestFit="1" customWidth="1"/>
    <col min="12315" max="12315" width="7.81640625" style="1" bestFit="1" customWidth="1"/>
    <col min="12316" max="12316" width="8" style="1" bestFit="1" customWidth="1"/>
    <col min="12317" max="12544" width="8.7265625" style="1"/>
    <col min="12545" max="12545" width="2.453125" style="1" customWidth="1"/>
    <col min="12546" max="12546" width="2.54296875" style="1" customWidth="1"/>
    <col min="12547" max="12547" width="14.54296875" style="1" customWidth="1"/>
    <col min="12548" max="12548" width="10" style="1" bestFit="1" customWidth="1"/>
    <col min="12549" max="12549" width="10.81640625" style="1" bestFit="1" customWidth="1"/>
    <col min="12550" max="12550" width="10" style="1" bestFit="1" customWidth="1"/>
    <col min="12551" max="12552" width="10" style="1" customWidth="1"/>
    <col min="12553" max="12553" width="4.1796875" style="1" customWidth="1"/>
    <col min="12554" max="12559" width="8.54296875" style="1" customWidth="1"/>
    <col min="12560" max="12560" width="2.54296875" style="1" customWidth="1"/>
    <col min="12561" max="12561" width="18.453125" style="1" customWidth="1"/>
    <col min="12562" max="12566" width="8.7265625" style="1"/>
    <col min="12567" max="12567" width="3.54296875" style="1" customWidth="1"/>
    <col min="12568" max="12568" width="15.81640625" style="1" bestFit="1" customWidth="1"/>
    <col min="12569" max="12570" width="6.54296875" style="1" bestFit="1" customWidth="1"/>
    <col min="12571" max="12571" width="7.81640625" style="1" bestFit="1" customWidth="1"/>
    <col min="12572" max="12572" width="8" style="1" bestFit="1" customWidth="1"/>
    <col min="12573" max="12800" width="8.7265625" style="1"/>
    <col min="12801" max="12801" width="2.453125" style="1" customWidth="1"/>
    <col min="12802" max="12802" width="2.54296875" style="1" customWidth="1"/>
    <col min="12803" max="12803" width="14.54296875" style="1" customWidth="1"/>
    <col min="12804" max="12804" width="10" style="1" bestFit="1" customWidth="1"/>
    <col min="12805" max="12805" width="10.81640625" style="1" bestFit="1" customWidth="1"/>
    <col min="12806" max="12806" width="10" style="1" bestFit="1" customWidth="1"/>
    <col min="12807" max="12808" width="10" style="1" customWidth="1"/>
    <col min="12809" max="12809" width="4.1796875" style="1" customWidth="1"/>
    <col min="12810" max="12815" width="8.54296875" style="1" customWidth="1"/>
    <col min="12816" max="12816" width="2.54296875" style="1" customWidth="1"/>
    <col min="12817" max="12817" width="18.453125" style="1" customWidth="1"/>
    <col min="12818" max="12822" width="8.7265625" style="1"/>
    <col min="12823" max="12823" width="3.54296875" style="1" customWidth="1"/>
    <col min="12824" max="12824" width="15.81640625" style="1" bestFit="1" customWidth="1"/>
    <col min="12825" max="12826" width="6.54296875" style="1" bestFit="1" customWidth="1"/>
    <col min="12827" max="12827" width="7.81640625" style="1" bestFit="1" customWidth="1"/>
    <col min="12828" max="12828" width="8" style="1" bestFit="1" customWidth="1"/>
    <col min="12829" max="13056" width="8.7265625" style="1"/>
    <col min="13057" max="13057" width="2.453125" style="1" customWidth="1"/>
    <col min="13058" max="13058" width="2.54296875" style="1" customWidth="1"/>
    <col min="13059" max="13059" width="14.54296875" style="1" customWidth="1"/>
    <col min="13060" max="13060" width="10" style="1" bestFit="1" customWidth="1"/>
    <col min="13061" max="13061" width="10.81640625" style="1" bestFit="1" customWidth="1"/>
    <col min="13062" max="13062" width="10" style="1" bestFit="1" customWidth="1"/>
    <col min="13063" max="13064" width="10" style="1" customWidth="1"/>
    <col min="13065" max="13065" width="4.1796875" style="1" customWidth="1"/>
    <col min="13066" max="13071" width="8.54296875" style="1" customWidth="1"/>
    <col min="13072" max="13072" width="2.54296875" style="1" customWidth="1"/>
    <col min="13073" max="13073" width="18.453125" style="1" customWidth="1"/>
    <col min="13074" max="13078" width="8.7265625" style="1"/>
    <col min="13079" max="13079" width="3.54296875" style="1" customWidth="1"/>
    <col min="13080" max="13080" width="15.81640625" style="1" bestFit="1" customWidth="1"/>
    <col min="13081" max="13082" width="6.54296875" style="1" bestFit="1" customWidth="1"/>
    <col min="13083" max="13083" width="7.81640625" style="1" bestFit="1" customWidth="1"/>
    <col min="13084" max="13084" width="8" style="1" bestFit="1" customWidth="1"/>
    <col min="13085" max="13312" width="8.7265625" style="1"/>
    <col min="13313" max="13313" width="2.453125" style="1" customWidth="1"/>
    <col min="13314" max="13314" width="2.54296875" style="1" customWidth="1"/>
    <col min="13315" max="13315" width="14.54296875" style="1" customWidth="1"/>
    <col min="13316" max="13316" width="10" style="1" bestFit="1" customWidth="1"/>
    <col min="13317" max="13317" width="10.81640625" style="1" bestFit="1" customWidth="1"/>
    <col min="13318" max="13318" width="10" style="1" bestFit="1" customWidth="1"/>
    <col min="13319" max="13320" width="10" style="1" customWidth="1"/>
    <col min="13321" max="13321" width="4.1796875" style="1" customWidth="1"/>
    <col min="13322" max="13327" width="8.54296875" style="1" customWidth="1"/>
    <col min="13328" max="13328" width="2.54296875" style="1" customWidth="1"/>
    <col min="13329" max="13329" width="18.453125" style="1" customWidth="1"/>
    <col min="13330" max="13334" width="8.7265625" style="1"/>
    <col min="13335" max="13335" width="3.54296875" style="1" customWidth="1"/>
    <col min="13336" max="13336" width="15.81640625" style="1" bestFit="1" customWidth="1"/>
    <col min="13337" max="13338" width="6.54296875" style="1" bestFit="1" customWidth="1"/>
    <col min="13339" max="13339" width="7.81640625" style="1" bestFit="1" customWidth="1"/>
    <col min="13340" max="13340" width="8" style="1" bestFit="1" customWidth="1"/>
    <col min="13341" max="13568" width="8.7265625" style="1"/>
    <col min="13569" max="13569" width="2.453125" style="1" customWidth="1"/>
    <col min="13570" max="13570" width="2.54296875" style="1" customWidth="1"/>
    <col min="13571" max="13571" width="14.54296875" style="1" customWidth="1"/>
    <col min="13572" max="13572" width="10" style="1" bestFit="1" customWidth="1"/>
    <col min="13573" max="13573" width="10.81640625" style="1" bestFit="1" customWidth="1"/>
    <col min="13574" max="13574" width="10" style="1" bestFit="1" customWidth="1"/>
    <col min="13575" max="13576" width="10" style="1" customWidth="1"/>
    <col min="13577" max="13577" width="4.1796875" style="1" customWidth="1"/>
    <col min="13578" max="13583" width="8.54296875" style="1" customWidth="1"/>
    <col min="13584" max="13584" width="2.54296875" style="1" customWidth="1"/>
    <col min="13585" max="13585" width="18.453125" style="1" customWidth="1"/>
    <col min="13586" max="13590" width="8.7265625" style="1"/>
    <col min="13591" max="13591" width="3.54296875" style="1" customWidth="1"/>
    <col min="13592" max="13592" width="15.81640625" style="1" bestFit="1" customWidth="1"/>
    <col min="13593" max="13594" width="6.54296875" style="1" bestFit="1" customWidth="1"/>
    <col min="13595" max="13595" width="7.81640625" style="1" bestFit="1" customWidth="1"/>
    <col min="13596" max="13596" width="8" style="1" bestFit="1" customWidth="1"/>
    <col min="13597" max="13824" width="8.7265625" style="1"/>
    <col min="13825" max="13825" width="2.453125" style="1" customWidth="1"/>
    <col min="13826" max="13826" width="2.54296875" style="1" customWidth="1"/>
    <col min="13827" max="13827" width="14.54296875" style="1" customWidth="1"/>
    <col min="13828" max="13828" width="10" style="1" bestFit="1" customWidth="1"/>
    <col min="13829" max="13829" width="10.81640625" style="1" bestFit="1" customWidth="1"/>
    <col min="13830" max="13830" width="10" style="1" bestFit="1" customWidth="1"/>
    <col min="13831" max="13832" width="10" style="1" customWidth="1"/>
    <col min="13833" max="13833" width="4.1796875" style="1" customWidth="1"/>
    <col min="13834" max="13839" width="8.54296875" style="1" customWidth="1"/>
    <col min="13840" max="13840" width="2.54296875" style="1" customWidth="1"/>
    <col min="13841" max="13841" width="18.453125" style="1" customWidth="1"/>
    <col min="13842" max="13846" width="8.7265625" style="1"/>
    <col min="13847" max="13847" width="3.54296875" style="1" customWidth="1"/>
    <col min="13848" max="13848" width="15.81640625" style="1" bestFit="1" customWidth="1"/>
    <col min="13849" max="13850" width="6.54296875" style="1" bestFit="1" customWidth="1"/>
    <col min="13851" max="13851" width="7.81640625" style="1" bestFit="1" customWidth="1"/>
    <col min="13852" max="13852" width="8" style="1" bestFit="1" customWidth="1"/>
    <col min="13853" max="14080" width="8.7265625" style="1"/>
    <col min="14081" max="14081" width="2.453125" style="1" customWidth="1"/>
    <col min="14082" max="14082" width="2.54296875" style="1" customWidth="1"/>
    <col min="14083" max="14083" width="14.54296875" style="1" customWidth="1"/>
    <col min="14084" max="14084" width="10" style="1" bestFit="1" customWidth="1"/>
    <col min="14085" max="14085" width="10.81640625" style="1" bestFit="1" customWidth="1"/>
    <col min="14086" max="14086" width="10" style="1" bestFit="1" customWidth="1"/>
    <col min="14087" max="14088" width="10" style="1" customWidth="1"/>
    <col min="14089" max="14089" width="4.1796875" style="1" customWidth="1"/>
    <col min="14090" max="14095" width="8.54296875" style="1" customWidth="1"/>
    <col min="14096" max="14096" width="2.54296875" style="1" customWidth="1"/>
    <col min="14097" max="14097" width="18.453125" style="1" customWidth="1"/>
    <col min="14098" max="14102" width="8.7265625" style="1"/>
    <col min="14103" max="14103" width="3.54296875" style="1" customWidth="1"/>
    <col min="14104" max="14104" width="15.81640625" style="1" bestFit="1" customWidth="1"/>
    <col min="14105" max="14106" width="6.54296875" style="1" bestFit="1" customWidth="1"/>
    <col min="14107" max="14107" width="7.81640625" style="1" bestFit="1" customWidth="1"/>
    <col min="14108" max="14108" width="8" style="1" bestFit="1" customWidth="1"/>
    <col min="14109" max="14336" width="8.7265625" style="1"/>
    <col min="14337" max="14337" width="2.453125" style="1" customWidth="1"/>
    <col min="14338" max="14338" width="2.54296875" style="1" customWidth="1"/>
    <col min="14339" max="14339" width="14.54296875" style="1" customWidth="1"/>
    <col min="14340" max="14340" width="10" style="1" bestFit="1" customWidth="1"/>
    <col min="14341" max="14341" width="10.81640625" style="1" bestFit="1" customWidth="1"/>
    <col min="14342" max="14342" width="10" style="1" bestFit="1" customWidth="1"/>
    <col min="14343" max="14344" width="10" style="1" customWidth="1"/>
    <col min="14345" max="14345" width="4.1796875" style="1" customWidth="1"/>
    <col min="14346" max="14351" width="8.54296875" style="1" customWidth="1"/>
    <col min="14352" max="14352" width="2.54296875" style="1" customWidth="1"/>
    <col min="14353" max="14353" width="18.453125" style="1" customWidth="1"/>
    <col min="14354" max="14358" width="8.7265625" style="1"/>
    <col min="14359" max="14359" width="3.54296875" style="1" customWidth="1"/>
    <col min="14360" max="14360" width="15.81640625" style="1" bestFit="1" customWidth="1"/>
    <col min="14361" max="14362" width="6.54296875" style="1" bestFit="1" customWidth="1"/>
    <col min="14363" max="14363" width="7.81640625" style="1" bestFit="1" customWidth="1"/>
    <col min="14364" max="14364" width="8" style="1" bestFit="1" customWidth="1"/>
    <col min="14365" max="14592" width="8.7265625" style="1"/>
    <col min="14593" max="14593" width="2.453125" style="1" customWidth="1"/>
    <col min="14594" max="14594" width="2.54296875" style="1" customWidth="1"/>
    <col min="14595" max="14595" width="14.54296875" style="1" customWidth="1"/>
    <col min="14596" max="14596" width="10" style="1" bestFit="1" customWidth="1"/>
    <col min="14597" max="14597" width="10.81640625" style="1" bestFit="1" customWidth="1"/>
    <col min="14598" max="14598" width="10" style="1" bestFit="1" customWidth="1"/>
    <col min="14599" max="14600" width="10" style="1" customWidth="1"/>
    <col min="14601" max="14601" width="4.1796875" style="1" customWidth="1"/>
    <col min="14602" max="14607" width="8.54296875" style="1" customWidth="1"/>
    <col min="14608" max="14608" width="2.54296875" style="1" customWidth="1"/>
    <col min="14609" max="14609" width="18.453125" style="1" customWidth="1"/>
    <col min="14610" max="14614" width="8.7265625" style="1"/>
    <col min="14615" max="14615" width="3.54296875" style="1" customWidth="1"/>
    <col min="14616" max="14616" width="15.81640625" style="1" bestFit="1" customWidth="1"/>
    <col min="14617" max="14618" width="6.54296875" style="1" bestFit="1" customWidth="1"/>
    <col min="14619" max="14619" width="7.81640625" style="1" bestFit="1" customWidth="1"/>
    <col min="14620" max="14620" width="8" style="1" bestFit="1" customWidth="1"/>
    <col min="14621" max="14848" width="8.7265625" style="1"/>
    <col min="14849" max="14849" width="2.453125" style="1" customWidth="1"/>
    <col min="14850" max="14850" width="2.54296875" style="1" customWidth="1"/>
    <col min="14851" max="14851" width="14.54296875" style="1" customWidth="1"/>
    <col min="14852" max="14852" width="10" style="1" bestFit="1" customWidth="1"/>
    <col min="14853" max="14853" width="10.81640625" style="1" bestFit="1" customWidth="1"/>
    <col min="14854" max="14854" width="10" style="1" bestFit="1" customWidth="1"/>
    <col min="14855" max="14856" width="10" style="1" customWidth="1"/>
    <col min="14857" max="14857" width="4.1796875" style="1" customWidth="1"/>
    <col min="14858" max="14863" width="8.54296875" style="1" customWidth="1"/>
    <col min="14864" max="14864" width="2.54296875" style="1" customWidth="1"/>
    <col min="14865" max="14865" width="18.453125" style="1" customWidth="1"/>
    <col min="14866" max="14870" width="8.7265625" style="1"/>
    <col min="14871" max="14871" width="3.54296875" style="1" customWidth="1"/>
    <col min="14872" max="14872" width="15.81640625" style="1" bestFit="1" customWidth="1"/>
    <col min="14873" max="14874" width="6.54296875" style="1" bestFit="1" customWidth="1"/>
    <col min="14875" max="14875" width="7.81640625" style="1" bestFit="1" customWidth="1"/>
    <col min="14876" max="14876" width="8" style="1" bestFit="1" customWidth="1"/>
    <col min="14877" max="15104" width="8.7265625" style="1"/>
    <col min="15105" max="15105" width="2.453125" style="1" customWidth="1"/>
    <col min="15106" max="15106" width="2.54296875" style="1" customWidth="1"/>
    <col min="15107" max="15107" width="14.54296875" style="1" customWidth="1"/>
    <col min="15108" max="15108" width="10" style="1" bestFit="1" customWidth="1"/>
    <col min="15109" max="15109" width="10.81640625" style="1" bestFit="1" customWidth="1"/>
    <col min="15110" max="15110" width="10" style="1" bestFit="1" customWidth="1"/>
    <col min="15111" max="15112" width="10" style="1" customWidth="1"/>
    <col min="15113" max="15113" width="4.1796875" style="1" customWidth="1"/>
    <col min="15114" max="15119" width="8.54296875" style="1" customWidth="1"/>
    <col min="15120" max="15120" width="2.54296875" style="1" customWidth="1"/>
    <col min="15121" max="15121" width="18.453125" style="1" customWidth="1"/>
    <col min="15122" max="15126" width="8.7265625" style="1"/>
    <col min="15127" max="15127" width="3.54296875" style="1" customWidth="1"/>
    <col min="15128" max="15128" width="15.81640625" style="1" bestFit="1" customWidth="1"/>
    <col min="15129" max="15130" width="6.54296875" style="1" bestFit="1" customWidth="1"/>
    <col min="15131" max="15131" width="7.81640625" style="1" bestFit="1" customWidth="1"/>
    <col min="15132" max="15132" width="8" style="1" bestFit="1" customWidth="1"/>
    <col min="15133" max="15360" width="8.7265625" style="1"/>
    <col min="15361" max="15361" width="2.453125" style="1" customWidth="1"/>
    <col min="15362" max="15362" width="2.54296875" style="1" customWidth="1"/>
    <col min="15363" max="15363" width="14.54296875" style="1" customWidth="1"/>
    <col min="15364" max="15364" width="10" style="1" bestFit="1" customWidth="1"/>
    <col min="15365" max="15365" width="10.81640625" style="1" bestFit="1" customWidth="1"/>
    <col min="15366" max="15366" width="10" style="1" bestFit="1" customWidth="1"/>
    <col min="15367" max="15368" width="10" style="1" customWidth="1"/>
    <col min="15369" max="15369" width="4.1796875" style="1" customWidth="1"/>
    <col min="15370" max="15375" width="8.54296875" style="1" customWidth="1"/>
    <col min="15376" max="15376" width="2.54296875" style="1" customWidth="1"/>
    <col min="15377" max="15377" width="18.453125" style="1" customWidth="1"/>
    <col min="15378" max="15382" width="8.7265625" style="1"/>
    <col min="15383" max="15383" width="3.54296875" style="1" customWidth="1"/>
    <col min="15384" max="15384" width="15.81640625" style="1" bestFit="1" customWidth="1"/>
    <col min="15385" max="15386" width="6.54296875" style="1" bestFit="1" customWidth="1"/>
    <col min="15387" max="15387" width="7.81640625" style="1" bestFit="1" customWidth="1"/>
    <col min="15388" max="15388" width="8" style="1" bestFit="1" customWidth="1"/>
    <col min="15389" max="15616" width="8.7265625" style="1"/>
    <col min="15617" max="15617" width="2.453125" style="1" customWidth="1"/>
    <col min="15618" max="15618" width="2.54296875" style="1" customWidth="1"/>
    <col min="15619" max="15619" width="14.54296875" style="1" customWidth="1"/>
    <col min="15620" max="15620" width="10" style="1" bestFit="1" customWidth="1"/>
    <col min="15621" max="15621" width="10.81640625" style="1" bestFit="1" customWidth="1"/>
    <col min="15622" max="15622" width="10" style="1" bestFit="1" customWidth="1"/>
    <col min="15623" max="15624" width="10" style="1" customWidth="1"/>
    <col min="15625" max="15625" width="4.1796875" style="1" customWidth="1"/>
    <col min="15626" max="15631" width="8.54296875" style="1" customWidth="1"/>
    <col min="15632" max="15632" width="2.54296875" style="1" customWidth="1"/>
    <col min="15633" max="15633" width="18.453125" style="1" customWidth="1"/>
    <col min="15634" max="15638" width="8.7265625" style="1"/>
    <col min="15639" max="15639" width="3.54296875" style="1" customWidth="1"/>
    <col min="15640" max="15640" width="15.81640625" style="1" bestFit="1" customWidth="1"/>
    <col min="15641" max="15642" width="6.54296875" style="1" bestFit="1" customWidth="1"/>
    <col min="15643" max="15643" width="7.81640625" style="1" bestFit="1" customWidth="1"/>
    <col min="15644" max="15644" width="8" style="1" bestFit="1" customWidth="1"/>
    <col min="15645" max="15872" width="8.7265625" style="1"/>
    <col min="15873" max="15873" width="2.453125" style="1" customWidth="1"/>
    <col min="15874" max="15874" width="2.54296875" style="1" customWidth="1"/>
    <col min="15875" max="15875" width="14.54296875" style="1" customWidth="1"/>
    <col min="15876" max="15876" width="10" style="1" bestFit="1" customWidth="1"/>
    <col min="15877" max="15877" width="10.81640625" style="1" bestFit="1" customWidth="1"/>
    <col min="15878" max="15878" width="10" style="1" bestFit="1" customWidth="1"/>
    <col min="15879" max="15880" width="10" style="1" customWidth="1"/>
    <col min="15881" max="15881" width="4.1796875" style="1" customWidth="1"/>
    <col min="15882" max="15887" width="8.54296875" style="1" customWidth="1"/>
    <col min="15888" max="15888" width="2.54296875" style="1" customWidth="1"/>
    <col min="15889" max="15889" width="18.453125" style="1" customWidth="1"/>
    <col min="15890" max="15894" width="8.7265625" style="1"/>
    <col min="15895" max="15895" width="3.54296875" style="1" customWidth="1"/>
    <col min="15896" max="15896" width="15.81640625" style="1" bestFit="1" customWidth="1"/>
    <col min="15897" max="15898" width="6.54296875" style="1" bestFit="1" customWidth="1"/>
    <col min="15899" max="15899" width="7.81640625" style="1" bestFit="1" customWidth="1"/>
    <col min="15900" max="15900" width="8" style="1" bestFit="1" customWidth="1"/>
    <col min="15901" max="16128" width="8.7265625" style="1"/>
    <col min="16129" max="16129" width="2.453125" style="1" customWidth="1"/>
    <col min="16130" max="16130" width="2.54296875" style="1" customWidth="1"/>
    <col min="16131" max="16131" width="14.54296875" style="1" customWidth="1"/>
    <col min="16132" max="16132" width="10" style="1" bestFit="1" customWidth="1"/>
    <col min="16133" max="16133" width="10.81640625" style="1" bestFit="1" customWidth="1"/>
    <col min="16134" max="16134" width="10" style="1" bestFit="1" customWidth="1"/>
    <col min="16135" max="16136" width="10" style="1" customWidth="1"/>
    <col min="16137" max="16137" width="4.1796875" style="1" customWidth="1"/>
    <col min="16138" max="16143" width="8.54296875" style="1" customWidth="1"/>
    <col min="16144" max="16144" width="2.54296875" style="1" customWidth="1"/>
    <col min="16145" max="16145" width="18.453125" style="1" customWidth="1"/>
    <col min="16146" max="16150" width="8.7265625" style="1"/>
    <col min="16151" max="16151" width="3.54296875" style="1" customWidth="1"/>
    <col min="16152" max="16152" width="15.81640625" style="1" bestFit="1" customWidth="1"/>
    <col min="16153" max="16154" width="6.54296875" style="1" bestFit="1" customWidth="1"/>
    <col min="16155" max="16155" width="7.81640625" style="1" bestFit="1" customWidth="1"/>
    <col min="16156" max="16156" width="8" style="1" bestFit="1" customWidth="1"/>
    <col min="16157" max="16384" width="8.7265625" style="1"/>
  </cols>
  <sheetData>
    <row r="3" spans="2:31" ht="29.25" customHeight="1" x14ac:dyDescent="0.3">
      <c r="C3" s="72" t="str">
        <f>"Table 1 - Maximum MOS quantity 
(GJ/d, 1 "&amp;[2]DataSheet!E2&amp;" to "&amp;[2]Inputs!Q6&amp;" "&amp;[2]DataSheet!E2&amp;" "&amp;[2]Inputs!N6&amp;")"</f>
        <v>Table 1 - Maximum MOS quantity 
(GJ/d, 1 October to 31 October 2026)</v>
      </c>
      <c r="D3" s="72"/>
      <c r="E3" s="72"/>
      <c r="F3" s="72"/>
      <c r="G3" s="72"/>
      <c r="H3" s="72"/>
      <c r="I3" s="24"/>
      <c r="J3" s="72" t="str">
        <f>"Table 3 - Daily MOS quantities (1 "&amp;[2]DataSheet!E2&amp;" to "&amp;[2]Inputs!Q6&amp;" "&amp;[2]DataSheet!E2&amp;" "&amp;[2]Inputs!N6&amp;")"</f>
        <v>Table 3 - Daily MOS quantities (1 October to 31 October 2026)</v>
      </c>
      <c r="K3" s="72"/>
      <c r="L3" s="72"/>
      <c r="M3" s="72"/>
      <c r="N3" s="72"/>
      <c r="O3" s="72"/>
      <c r="P3" s="24"/>
      <c r="Q3" s="72" t="str">
        <f>"Figure 1 - Curves of daily MOS quantities (1 "&amp;[2]DataSheet!E2&amp;" to "&amp;[2]Inputs!Q6&amp;" "&amp;[2]DataSheet!E2&amp;" "&amp;[2]Inputs!N6&amp;")"</f>
        <v>Figure 1 - Curves of daily MOS quantities (1 October to 31 October 2026)</v>
      </c>
      <c r="R3" s="72"/>
      <c r="S3" s="72"/>
      <c r="T3" s="72"/>
      <c r="U3" s="72"/>
      <c r="V3" s="72"/>
      <c r="W3" s="14"/>
    </row>
    <row r="4" spans="2:31" s="3" customFormat="1" ht="41.25" customHeight="1" x14ac:dyDescent="0.25">
      <c r="B4" s="1"/>
      <c r="D4" s="35" t="s">
        <v>0</v>
      </c>
      <c r="E4" s="35" t="s">
        <v>1</v>
      </c>
      <c r="F4" s="35" t="s">
        <v>2</v>
      </c>
      <c r="G4" s="35" t="s">
        <v>3</v>
      </c>
      <c r="H4" s="35" t="s">
        <v>4</v>
      </c>
      <c r="I4" s="1"/>
      <c r="J4" s="27" t="s">
        <v>5</v>
      </c>
      <c r="K4" s="25" t="str">
        <f>'[3]Workfile (3)'!C3</f>
        <v>Sydney MSP</v>
      </c>
      <c r="L4" s="26" t="str">
        <f>'[3]Workfile (3)'!D3</f>
        <v>Sydney EGP</v>
      </c>
      <c r="M4" s="26" t="str">
        <f>'[3]Workfile (3)'!E3</f>
        <v>Adelaide MAP</v>
      </c>
      <c r="N4" s="26" t="str">
        <f>'[3]Workfile (3)'!F3</f>
        <v>Adelaide SEAGas</v>
      </c>
      <c r="O4" s="26" t="s">
        <v>4</v>
      </c>
      <c r="P4" s="1"/>
      <c r="V4" s="1"/>
      <c r="W4" s="1"/>
    </row>
    <row r="5" spans="2:31" ht="12.5" x14ac:dyDescent="0.25">
      <c r="C5" s="37" t="s">
        <v>6</v>
      </c>
      <c r="D5" s="36">
        <f>MAX(0,[2]Period_2!Q3:Q33)</f>
        <v>15628</v>
      </c>
      <c r="E5" s="36">
        <f>MAX(0,[2]Period_2!R3:R33)</f>
        <v>26567.757699999998</v>
      </c>
      <c r="F5" s="36">
        <f>MAX(0,[2]Period_2!S3:S33)</f>
        <v>7165</v>
      </c>
      <c r="G5" s="36">
        <f>MAX(0,[2]Period_2!T3:T33)</f>
        <v>434</v>
      </c>
      <c r="H5" s="36">
        <f>MAX(0,[2]Period_2!V3:V33)</f>
        <v>3693</v>
      </c>
      <c r="I5" s="1">
        <f>IF(ISBLANK([2]Period_2!O3)=TRUE,"",[2]Period_2!O3)</f>
        <v>1</v>
      </c>
      <c r="J5" s="38">
        <v>1</v>
      </c>
      <c r="K5" s="31">
        <f>IF([2]Period_2!Q3="", NA(), [2]Period_2!Q3)</f>
        <v>15628</v>
      </c>
      <c r="L5" s="29">
        <f>IF([2]Period_2!R3="", NA(), [2]Period_2!R3)</f>
        <v>26567.757699999998</v>
      </c>
      <c r="M5" s="29">
        <f>IF([2]Period_2!S3="", NA(), [2]Period_2!S3)</f>
        <v>7165</v>
      </c>
      <c r="N5" s="29">
        <f>IF([2]Period_2!T3="", NA(), [2]Period_2!T3)</f>
        <v>434</v>
      </c>
      <c r="O5" s="30">
        <f>IF([2]Period_2!V3="", NA(), [2]Period_2!V3)</f>
        <v>3693</v>
      </c>
      <c r="AC5"/>
      <c r="AD5" s="2"/>
      <c r="AE5" s="4"/>
    </row>
    <row r="6" spans="2:31" ht="12.5" x14ac:dyDescent="0.25">
      <c r="C6" s="37" t="s">
        <v>7</v>
      </c>
      <c r="D6" s="36">
        <f>MAX(0,-MIN([2]Period_2!Q3:Q33))</f>
        <v>45683</v>
      </c>
      <c r="E6" s="36">
        <f>MAX(0,-MIN([2]Period_2!R3:R33))</f>
        <v>17502.477739999998</v>
      </c>
      <c r="F6" s="36">
        <f>MAX(0,-MIN([2]Period_2!S3:S33))</f>
        <v>7993</v>
      </c>
      <c r="G6" s="36">
        <f>MAX(0,-MIN([2]Period_2!T3:T33))</f>
        <v>6687</v>
      </c>
      <c r="H6" s="36">
        <f>MAX(0,-MIN([2]Period_2!V3:V33))</f>
        <v>4634</v>
      </c>
      <c r="I6" s="1">
        <f>IF(ISBLANK([2]Period_2!O4)=TRUE,"",[2]Period_2!O4)</f>
        <v>2</v>
      </c>
      <c r="J6" s="39">
        <v>1</v>
      </c>
      <c r="K6" s="31">
        <f>IF([2]Period_2!Q4="", NA(), [2]Period_2!Q4)</f>
        <v>6864</v>
      </c>
      <c r="L6" s="15">
        <f>IF([2]Period_2!R4="", NA(), [2]Period_2!R4)</f>
        <v>15796.49062</v>
      </c>
      <c r="M6" s="15">
        <f>IF([2]Period_2!S4="", NA(), [2]Period_2!S4)</f>
        <v>3887</v>
      </c>
      <c r="N6" s="15">
        <f>IF([2]Period_2!T4="", NA(), [2]Period_2!T4)</f>
        <v>155</v>
      </c>
      <c r="O6" s="32">
        <f>IF([2]Period_2!V4="", NA(), [2]Period_2!V4)</f>
        <v>2058</v>
      </c>
      <c r="AC6"/>
      <c r="AD6" s="2"/>
    </row>
    <row r="7" spans="2:31" ht="12.5" x14ac:dyDescent="0.25">
      <c r="I7" s="1">
        <f>IF(ISBLANK([2]Period_2!O5)=TRUE,"",[2]Period_2!O5)</f>
        <v>3</v>
      </c>
      <c r="J7" s="39">
        <v>1</v>
      </c>
      <c r="K7" s="31">
        <f>IF([2]Period_2!Q5="", NA(), [2]Period_2!Q5)</f>
        <v>2172</v>
      </c>
      <c r="L7" s="15">
        <f>IF([2]Period_2!R5="", NA(), [2]Period_2!R5)</f>
        <v>14181.730600000001</v>
      </c>
      <c r="M7" s="15">
        <f>IF([2]Period_2!S5="", NA(), [2]Period_2!S5)</f>
        <v>3465</v>
      </c>
      <c r="N7" s="15">
        <f>IF([2]Period_2!T5="", NA(), [2]Period_2!T5)</f>
        <v>136</v>
      </c>
      <c r="O7" s="32">
        <f>IF([2]Period_2!V5="", NA(), [2]Period_2!V5)</f>
        <v>1589</v>
      </c>
      <c r="W7" s="2"/>
      <c r="AC7"/>
      <c r="AD7" s="2"/>
    </row>
    <row r="8" spans="2:31" ht="12.5" x14ac:dyDescent="0.25">
      <c r="D8" s="52"/>
      <c r="E8" s="52"/>
      <c r="F8" s="52"/>
      <c r="G8" s="52"/>
      <c r="H8" s="52"/>
      <c r="I8" s="1">
        <f>IF(ISBLANK([2]Period_2!O6)=TRUE,"",[2]Period_2!O6)</f>
        <v>4</v>
      </c>
      <c r="J8" s="39">
        <v>1</v>
      </c>
      <c r="K8" s="31">
        <f>IF([2]Period_2!Q6="", NA(), [2]Period_2!Q6)</f>
        <v>1187</v>
      </c>
      <c r="L8" s="15">
        <f>IF([2]Period_2!R6="", NA(), [2]Period_2!R6)</f>
        <v>12995.840969999999</v>
      </c>
      <c r="M8" s="15">
        <f>IF([2]Period_2!S6="", NA(), [2]Period_2!S6)</f>
        <v>2932</v>
      </c>
      <c r="N8" s="15">
        <f>IF([2]Period_2!T6="", NA(), [2]Period_2!T6)</f>
        <v>87</v>
      </c>
      <c r="O8" s="32">
        <f>IF([2]Period_2!V6="", NA(), [2]Period_2!V6)</f>
        <v>1383</v>
      </c>
      <c r="W8" s="2"/>
      <c r="AC8"/>
      <c r="AD8" s="2"/>
    </row>
    <row r="9" spans="2:31" ht="12.5" x14ac:dyDescent="0.25">
      <c r="D9" s="52"/>
      <c r="E9" s="52"/>
      <c r="F9" s="52"/>
      <c r="G9" s="52"/>
      <c r="H9" s="52"/>
      <c r="I9" s="1">
        <f>IF(ISBLANK([2]Period_2!O7)=TRUE,"",[2]Period_2!O7)</f>
        <v>5</v>
      </c>
      <c r="J9" s="39">
        <v>1</v>
      </c>
      <c r="K9" s="31">
        <f>IF([2]Period_2!Q7="", NA(), [2]Period_2!Q7)</f>
        <v>713</v>
      </c>
      <c r="L9" s="15">
        <f>IF([2]Period_2!R7="", NA(), [2]Period_2!R7)</f>
        <v>12477.617539999999</v>
      </c>
      <c r="M9" s="15">
        <f>IF([2]Period_2!S7="", NA(), [2]Period_2!S7)</f>
        <v>2531</v>
      </c>
      <c r="N9" s="15">
        <f>IF([2]Period_2!T7="", NA(), [2]Period_2!T7)</f>
        <v>76</v>
      </c>
      <c r="O9" s="32">
        <f>IF([2]Period_2!V7="", NA(), [2]Period_2!V7)</f>
        <v>1040</v>
      </c>
      <c r="W9" s="2"/>
      <c r="AC9"/>
      <c r="AD9" s="2"/>
    </row>
    <row r="10" spans="2:31" ht="12.5" x14ac:dyDescent="0.25">
      <c r="I10" s="1">
        <f>IF(ISBLANK([2]Period_2!O8)=TRUE,"",[2]Period_2!O8)</f>
        <v>6</v>
      </c>
      <c r="J10" s="39">
        <v>1</v>
      </c>
      <c r="K10" s="31">
        <f>IF([2]Period_2!Q8="", NA(), [2]Period_2!Q8)</f>
        <v>-1442</v>
      </c>
      <c r="L10" s="15">
        <f>IF([2]Period_2!R8="", NA(), [2]Period_2!R8)</f>
        <v>11907.500330000001</v>
      </c>
      <c r="M10" s="15">
        <f>IF([2]Period_2!S8="", NA(), [2]Period_2!S8)</f>
        <v>2199</v>
      </c>
      <c r="N10" s="15">
        <f>IF([2]Period_2!T8="", NA(), [2]Period_2!T8)</f>
        <v>73</v>
      </c>
      <c r="O10" s="32">
        <f>IF([2]Period_2!V8="", NA(), [2]Period_2!V8)</f>
        <v>880</v>
      </c>
      <c r="W10" s="2"/>
      <c r="AC10"/>
      <c r="AD10" s="2"/>
    </row>
    <row r="11" spans="2:31" ht="12.5" x14ac:dyDescent="0.25">
      <c r="C11" s="72" t="str">
        <f>"Table 2 - Summary statistics of daily MOS quantities 
(1 "&amp;[2]DataSheet!E2&amp;" to "&amp;[2]Inputs!Q6&amp;" "&amp;[2]DataSheet!E2&amp;" "&amp;[2]Inputs!N6&amp;")"</f>
        <v>Table 2 - Summary statistics of daily MOS quantities 
(1 October to 31 October 2026)</v>
      </c>
      <c r="D11" s="72"/>
      <c r="E11" s="72"/>
      <c r="F11" s="72"/>
      <c r="G11" s="72"/>
      <c r="H11" s="72"/>
      <c r="I11" s="1">
        <f>IF(ISBLANK([2]Period_2!O9)=TRUE,"",[2]Period_2!O9)</f>
        <v>7</v>
      </c>
      <c r="J11" s="39">
        <v>1</v>
      </c>
      <c r="K11" s="31">
        <f>IF([2]Period_2!Q9="", NA(), [2]Period_2!Q9)</f>
        <v>-2461</v>
      </c>
      <c r="L11" s="15">
        <f>IF([2]Period_2!R9="", NA(), [2]Period_2!R9)</f>
        <v>11545.734640000001</v>
      </c>
      <c r="M11" s="15">
        <f>IF([2]Period_2!S9="", NA(), [2]Period_2!S9)</f>
        <v>1602</v>
      </c>
      <c r="N11" s="15">
        <f>IF([2]Period_2!T9="", NA(), [2]Period_2!T9)</f>
        <v>62</v>
      </c>
      <c r="O11" s="32">
        <f>IF([2]Period_2!V9="", NA(), [2]Period_2!V9)</f>
        <v>834</v>
      </c>
      <c r="W11" s="2"/>
      <c r="AC11"/>
      <c r="AD11" s="2"/>
    </row>
    <row r="12" spans="2:31" ht="12.5" x14ac:dyDescent="0.25">
      <c r="C12" s="72"/>
      <c r="D12" s="72"/>
      <c r="E12" s="72"/>
      <c r="F12" s="72"/>
      <c r="G12" s="72"/>
      <c r="H12" s="72"/>
      <c r="I12" s="1">
        <f>IF(ISBLANK([2]Period_2!O10)=TRUE,"",[2]Period_2!O10)</f>
        <v>8</v>
      </c>
      <c r="J12" s="39">
        <v>1</v>
      </c>
      <c r="K12" s="31">
        <f>IF([2]Period_2!Q10="", NA(), [2]Period_2!Q10)</f>
        <v>-3073</v>
      </c>
      <c r="L12" s="15">
        <f>IF([2]Period_2!R10="", NA(), [2]Period_2!R10)</f>
        <v>11104.45111</v>
      </c>
      <c r="M12" s="15">
        <f>IF([2]Period_2!S10="", NA(), [2]Period_2!S10)</f>
        <v>1262</v>
      </c>
      <c r="N12" s="15">
        <f>IF([2]Period_2!T10="", NA(), [2]Period_2!T10)</f>
        <v>53</v>
      </c>
      <c r="O12" s="32">
        <f>IF([2]Period_2!V10="", NA(), [2]Period_2!V10)</f>
        <v>702</v>
      </c>
      <c r="W12" s="2"/>
      <c r="AC12"/>
      <c r="AD12" s="2"/>
    </row>
    <row r="13" spans="2:31" ht="12.5" x14ac:dyDescent="0.25">
      <c r="C13" s="3"/>
      <c r="D13" s="73" t="s">
        <v>8</v>
      </c>
      <c r="E13" s="74"/>
      <c r="F13" s="74"/>
      <c r="G13" s="74"/>
      <c r="H13" s="74"/>
      <c r="I13" s="1">
        <f>IF(ISBLANK([2]Period_2!O11)=TRUE,"",[2]Period_2!O11)</f>
        <v>9</v>
      </c>
      <c r="J13" s="39">
        <v>1</v>
      </c>
      <c r="K13" s="31">
        <f>IF([2]Period_2!Q11="", NA(), [2]Period_2!Q11)</f>
        <v>-3469</v>
      </c>
      <c r="L13" s="15">
        <f>IF([2]Period_2!R11="", NA(), [2]Period_2!R11)</f>
        <v>10526.780790000001</v>
      </c>
      <c r="M13" s="15">
        <f>IF([2]Period_2!S11="", NA(), [2]Period_2!S11)</f>
        <v>906</v>
      </c>
      <c r="N13" s="15">
        <f>IF([2]Period_2!T11="", NA(), [2]Period_2!T11)</f>
        <v>23</v>
      </c>
      <c r="O13" s="32">
        <f>IF([2]Period_2!V11="", NA(), [2]Period_2!V11)</f>
        <v>666</v>
      </c>
      <c r="W13" s="2"/>
      <c r="AC13"/>
      <c r="AD13" s="2"/>
    </row>
    <row r="14" spans="2:31" ht="12.75" customHeight="1" x14ac:dyDescent="0.25">
      <c r="C14" s="16"/>
      <c r="D14" s="53" t="s">
        <v>0</v>
      </c>
      <c r="E14" s="54" t="s">
        <v>1</v>
      </c>
      <c r="F14" s="54" t="s">
        <v>2</v>
      </c>
      <c r="G14" s="54" t="s">
        <v>3</v>
      </c>
      <c r="H14" s="55" t="s">
        <v>4</v>
      </c>
      <c r="I14" s="1">
        <f>IF(ISBLANK([2]Period_2!O12)=TRUE,"",[2]Period_2!O12)</f>
        <v>10</v>
      </c>
      <c r="J14" s="39">
        <v>1</v>
      </c>
      <c r="K14" s="31">
        <f>IF([2]Period_2!Q12="", NA(), [2]Period_2!Q12)</f>
        <v>-4345</v>
      </c>
      <c r="L14" s="15">
        <f>IF([2]Period_2!R12="", NA(), [2]Period_2!R12)</f>
        <v>9874.5054899999996</v>
      </c>
      <c r="M14" s="15">
        <f>IF([2]Period_2!S12="", NA(), [2]Period_2!S12)</f>
        <v>793</v>
      </c>
      <c r="N14" s="15">
        <f>IF([2]Period_2!T12="", NA(), [2]Period_2!T12)</f>
        <v>10</v>
      </c>
      <c r="O14" s="32">
        <f>IF([2]Period_2!V12="", NA(), [2]Period_2!V12)</f>
        <v>517</v>
      </c>
      <c r="W14" s="2"/>
      <c r="AC14"/>
      <c r="AD14" s="2"/>
    </row>
    <row r="15" spans="2:31" ht="12.75" customHeight="1" x14ac:dyDescent="0.25">
      <c r="C15" s="17" t="s">
        <v>9</v>
      </c>
      <c r="D15" s="28">
        <f>MAX(0,[2]Period_2!Q3:Q33)</f>
        <v>15628</v>
      </c>
      <c r="E15" s="29">
        <f>MAX(0,[2]Period_2!R3:R33)</f>
        <v>26567.757699999998</v>
      </c>
      <c r="F15" s="29">
        <f>MAX(0,[2]Period_2!S3:S33)</f>
        <v>7165</v>
      </c>
      <c r="G15" s="29">
        <f>MAX(0,[2]Period_2!T3:T33)</f>
        <v>434</v>
      </c>
      <c r="H15" s="30">
        <f>MAX(0,[2]Period_2!V3:V33)</f>
        <v>3693</v>
      </c>
      <c r="I15" s="1">
        <f>IF(ISBLANK([2]Period_2!O13)=TRUE,"",[2]Period_2!O13)</f>
        <v>11</v>
      </c>
      <c r="J15" s="39">
        <v>1</v>
      </c>
      <c r="K15" s="31">
        <f>IF([2]Period_2!Q13="", NA(), [2]Period_2!Q13)</f>
        <v>-4860</v>
      </c>
      <c r="L15" s="15">
        <f>IF([2]Period_2!R13="", NA(), [2]Period_2!R13)</f>
        <v>8941.4257099999995</v>
      </c>
      <c r="M15" s="15">
        <f>IF([2]Period_2!S13="", NA(), [2]Period_2!S13)</f>
        <v>704</v>
      </c>
      <c r="N15" s="15">
        <f>IF([2]Period_2!T13="", NA(), [2]Period_2!T13)</f>
        <v>-9</v>
      </c>
      <c r="O15" s="32">
        <f>IF([2]Period_2!V13="", NA(), [2]Period_2!V13)</f>
        <v>336</v>
      </c>
      <c r="W15" s="6"/>
      <c r="AC15"/>
      <c r="AD15" s="2"/>
    </row>
    <row r="16" spans="2:31" ht="12.5" x14ac:dyDescent="0.25">
      <c r="C16" s="18">
        <v>0.95</v>
      </c>
      <c r="D16" s="31">
        <f>PERCENTILE([2]Period_2!Q3:Q33, 0.95)</f>
        <v>4518</v>
      </c>
      <c r="E16" s="15">
        <f>PERCENTILE([2]Period_2!R3:R33, 0.95)</f>
        <v>14989.11061</v>
      </c>
      <c r="F16" s="15">
        <f>PERCENTILE([2]Period_2!S3:S33, 0.95)</f>
        <v>3676</v>
      </c>
      <c r="G16" s="15">
        <f>PERCENTILE([2]Period_2!T3:T33, 0.95)</f>
        <v>145.5</v>
      </c>
      <c r="H16" s="32">
        <f>PERCENTILE([2]Period_2!V3:V33, 0.95)</f>
        <v>1823.5</v>
      </c>
      <c r="I16" s="1">
        <f>IF(ISBLANK([2]Period_2!O14)=TRUE,"",[2]Period_2!O14)</f>
        <v>12</v>
      </c>
      <c r="J16" s="39">
        <v>1</v>
      </c>
      <c r="K16" s="31">
        <f>IF([2]Period_2!Q14="", NA(), [2]Period_2!Q14)</f>
        <v>-5422</v>
      </c>
      <c r="L16" s="15">
        <f>IF([2]Period_2!R14="", NA(), [2]Period_2!R14)</f>
        <v>8813.1754899999996</v>
      </c>
      <c r="M16" s="15">
        <f>IF([2]Period_2!S14="", NA(), [2]Period_2!S14)</f>
        <v>660</v>
      </c>
      <c r="N16" s="15">
        <f>IF([2]Period_2!T14="", NA(), [2]Period_2!T14)</f>
        <v>-70</v>
      </c>
      <c r="O16" s="32">
        <f>IF([2]Period_2!V14="", NA(), [2]Period_2!V14)</f>
        <v>179</v>
      </c>
      <c r="W16" s="6"/>
      <c r="AC16"/>
      <c r="AD16" s="2"/>
    </row>
    <row r="17" spans="2:30" ht="12.5" x14ac:dyDescent="0.25">
      <c r="C17" s="19">
        <v>0.75</v>
      </c>
      <c r="D17" s="31">
        <f>PERCENTILE([2]Period_2!Q3:Q33, 0.75)</f>
        <v>-3271</v>
      </c>
      <c r="E17" s="15">
        <f>PERCENTILE([2]Period_2!R3:R33, 0.75)</f>
        <v>10815.615949999999</v>
      </c>
      <c r="F17" s="15">
        <f>PERCENTILE([2]Period_2!S3:S33, 0.75)</f>
        <v>1084</v>
      </c>
      <c r="G17" s="15">
        <f>PERCENTILE([2]Period_2!T3:T33, 0.75)</f>
        <v>38</v>
      </c>
      <c r="H17" s="32">
        <f>PERCENTILE([2]Period_2!V3:V33, 0.75)</f>
        <v>684</v>
      </c>
      <c r="I17" s="1">
        <f>IF(ISBLANK([2]Period_2!O15)=TRUE,"",[2]Period_2!O15)</f>
        <v>13</v>
      </c>
      <c r="J17" s="39">
        <v>1</v>
      </c>
      <c r="K17" s="31">
        <f>IF([2]Period_2!Q15="", NA(), [2]Period_2!Q15)</f>
        <v>-6610</v>
      </c>
      <c r="L17" s="15">
        <f>IF([2]Period_2!R15="", NA(), [2]Period_2!R15)</f>
        <v>8454.4865800000007</v>
      </c>
      <c r="M17" s="15">
        <f>IF([2]Period_2!S15="", NA(), [2]Period_2!S15)</f>
        <v>452</v>
      </c>
      <c r="N17" s="15">
        <f>IF([2]Period_2!T15="", NA(), [2]Period_2!T15)</f>
        <v>-141</v>
      </c>
      <c r="O17" s="32">
        <f>IF([2]Period_2!V15="", NA(), [2]Period_2!V15)</f>
        <v>140</v>
      </c>
      <c r="W17" s="2"/>
      <c r="AC17"/>
      <c r="AD17" s="2"/>
    </row>
    <row r="18" spans="2:30" ht="12.5" x14ac:dyDescent="0.25">
      <c r="C18" s="19">
        <v>0.5</v>
      </c>
      <c r="D18" s="31">
        <f>PERCENTILE([2]Period_2!Q3:Q33, 0.5)</f>
        <v>-7846</v>
      </c>
      <c r="E18" s="15">
        <f>PERCENTILE([2]Period_2!R3:R33, 0.5)</f>
        <v>7580.26404</v>
      </c>
      <c r="F18" s="15">
        <f>PERCENTILE([2]Period_2!S3:S33, 0.5)</f>
        <v>-125</v>
      </c>
      <c r="G18" s="15">
        <f>PERCENTILE([2]Period_2!T3:T33, 0.5)</f>
        <v>-355</v>
      </c>
      <c r="H18" s="32">
        <f>PERCENTILE([2]Period_2!V3:V33, 0.5)</f>
        <v>-48</v>
      </c>
      <c r="I18" s="1">
        <f>IF(ISBLANK([2]Period_2!O16)=TRUE,"",[2]Period_2!O16)</f>
        <v>14</v>
      </c>
      <c r="J18" s="39">
        <v>1</v>
      </c>
      <c r="K18" s="31">
        <f>IF([2]Period_2!Q16="", NA(), [2]Period_2!Q16)</f>
        <v>-6844</v>
      </c>
      <c r="L18" s="15">
        <f>IF([2]Period_2!R16="", NA(), [2]Period_2!R16)</f>
        <v>8066.1630699999996</v>
      </c>
      <c r="M18" s="15">
        <f>IF([2]Period_2!S16="", NA(), [2]Period_2!S16)</f>
        <v>259</v>
      </c>
      <c r="N18" s="15">
        <f>IF([2]Period_2!T16="", NA(), [2]Period_2!T16)</f>
        <v>-198</v>
      </c>
      <c r="O18" s="32">
        <f>IF([2]Period_2!V16="", NA(), [2]Period_2!V16)</f>
        <v>95</v>
      </c>
      <c r="W18" s="2"/>
      <c r="AC18"/>
      <c r="AD18" s="2"/>
    </row>
    <row r="19" spans="2:30" ht="12.5" x14ac:dyDescent="0.25">
      <c r="C19" s="19">
        <v>0.25</v>
      </c>
      <c r="D19" s="31">
        <f>PERCENTILE([2]Period_2!Q3:Q33, 0.25)</f>
        <v>-12321</v>
      </c>
      <c r="E19" s="15">
        <f>PERCENTILE([2]Period_2!R3:R33, 0.25)</f>
        <v>3919.3013350000001</v>
      </c>
      <c r="F19" s="15">
        <f>PERCENTILE([2]Period_2!S3:S33, 0.25)</f>
        <v>-1732</v>
      </c>
      <c r="G19" s="15">
        <f>PERCENTILE([2]Period_2!T3:T33, 0.25)</f>
        <v>-1323</v>
      </c>
      <c r="H19" s="32">
        <f>PERCENTILE([2]Period_2!V3:V33, 0.25)</f>
        <v>-962</v>
      </c>
      <c r="I19" s="1">
        <f>IF(ISBLANK([2]Period_2!O17)=TRUE,"",[2]Period_2!O17)</f>
        <v>15</v>
      </c>
      <c r="J19" s="39">
        <v>1</v>
      </c>
      <c r="K19" s="31">
        <f>IF([2]Period_2!Q17="", NA(), [2]Period_2!Q17)</f>
        <v>-7484</v>
      </c>
      <c r="L19" s="15">
        <f>IF([2]Period_2!R17="", NA(), [2]Period_2!R17)</f>
        <v>7830.3599899999999</v>
      </c>
      <c r="M19" s="15">
        <f>IF([2]Period_2!S17="", NA(), [2]Period_2!S17)</f>
        <v>88</v>
      </c>
      <c r="N19" s="15">
        <f>IF([2]Period_2!T17="", NA(), [2]Period_2!T17)</f>
        <v>-249</v>
      </c>
      <c r="O19" s="32">
        <f>IF([2]Period_2!V17="", NA(), [2]Period_2!V17)</f>
        <v>6</v>
      </c>
      <c r="P19" s="3"/>
      <c r="W19" s="2"/>
      <c r="AC19"/>
      <c r="AD19" s="2"/>
    </row>
    <row r="20" spans="2:30" ht="12.5" x14ac:dyDescent="0.25">
      <c r="C20" s="18">
        <v>0.05</v>
      </c>
      <c r="D20" s="31">
        <f>PERCENTILE([2]Period_2!Q3:Q33, 0.05)</f>
        <v>-18597</v>
      </c>
      <c r="E20" s="15">
        <f>PERCENTILE([2]Period_2!R3:R33, 0.05)</f>
        <v>1114.5362</v>
      </c>
      <c r="F20" s="15">
        <f>PERCENTILE([2]Period_2!S3:S33, 0.05)</f>
        <v>-3439</v>
      </c>
      <c r="G20" s="15">
        <f>PERCENTILE([2]Period_2!T3:T33, 0.05)</f>
        <v>-2952</v>
      </c>
      <c r="H20" s="32">
        <f>PERCENTILE([2]Period_2!V3:V33, 0.05)</f>
        <v>-2434.5</v>
      </c>
      <c r="I20" s="1">
        <f>IF(ISBLANK([2]Period_2!O18)=TRUE,"",[2]Period_2!O18)</f>
        <v>16</v>
      </c>
      <c r="J20" s="39">
        <v>1</v>
      </c>
      <c r="K20" s="31">
        <f>IF([2]Period_2!Q18="", NA(), [2]Period_2!Q18)</f>
        <v>-7846</v>
      </c>
      <c r="L20" s="15">
        <f>IF([2]Period_2!R18="", NA(), [2]Period_2!R18)</f>
        <v>7580.26404</v>
      </c>
      <c r="M20" s="15">
        <f>IF([2]Period_2!S18="", NA(), [2]Period_2!S18)</f>
        <v>-125</v>
      </c>
      <c r="N20" s="15">
        <f>IF([2]Period_2!T18="", NA(), [2]Period_2!T18)</f>
        <v>-355</v>
      </c>
      <c r="O20" s="32">
        <f>IF([2]Period_2!V18="", NA(), [2]Period_2!V18)</f>
        <v>-48</v>
      </c>
      <c r="P20" s="3"/>
      <c r="W20" s="2"/>
      <c r="AC20"/>
      <c r="AD20" s="2"/>
    </row>
    <row r="21" spans="2:30" ht="12.5" x14ac:dyDescent="0.25">
      <c r="C21" s="65" t="s">
        <v>10</v>
      </c>
      <c r="D21" s="33">
        <f>MIN(0,[2]Period_2!Q3:Q33)</f>
        <v>-45683</v>
      </c>
      <c r="E21" s="20">
        <f>MIN(0,[2]Period_2!R3:R33)</f>
        <v>-17502.477739999998</v>
      </c>
      <c r="F21" s="20">
        <f>MIN(0,[2]Period_2!S3:S33)</f>
        <v>-7993</v>
      </c>
      <c r="G21" s="20">
        <f>MIN(0,[2]Period_2!T3:T33)</f>
        <v>-6687</v>
      </c>
      <c r="H21" s="34">
        <f>MIN(0,[2]Period_2!V3:V33)</f>
        <v>-4634</v>
      </c>
      <c r="I21" s="1">
        <f>IF(ISBLANK([2]Period_2!O19)=TRUE,"",[2]Period_2!O19)</f>
        <v>17</v>
      </c>
      <c r="J21" s="39">
        <v>1</v>
      </c>
      <c r="K21" s="31">
        <f>IF([2]Period_2!Q19="", NA(), [2]Period_2!Q19)</f>
        <v>-7946</v>
      </c>
      <c r="L21" s="15">
        <f>IF([2]Period_2!R19="", NA(), [2]Period_2!R19)</f>
        <v>7355.4511700000003</v>
      </c>
      <c r="M21" s="15">
        <f>IF([2]Period_2!S19="", NA(), [2]Period_2!S19)</f>
        <v>-265</v>
      </c>
      <c r="N21" s="15">
        <f>IF([2]Period_2!T19="", NA(), [2]Period_2!T19)</f>
        <v>-412</v>
      </c>
      <c r="O21" s="32">
        <f>IF([2]Period_2!V19="", NA(), [2]Period_2!V19)</f>
        <v>-227</v>
      </c>
      <c r="P21" s="3"/>
      <c r="W21" s="2"/>
      <c r="AC21"/>
      <c r="AD21" s="2"/>
    </row>
    <row r="22" spans="2:30" ht="12.5" x14ac:dyDescent="0.25">
      <c r="C22" s="21" t="s">
        <v>11</v>
      </c>
      <c r="D22" s="28">
        <f>AVERAGE([2]Period_2!Q3:Q33)</f>
        <v>-8073.9032258064517</v>
      </c>
      <c r="E22" s="29">
        <f>AVERAGE([2]Period_2!R3:R33)</f>
        <v>7365.9115961290345</v>
      </c>
      <c r="F22" s="29">
        <f>AVERAGE([2]Period_2!S3:S33)</f>
        <v>-140.54838709677421</v>
      </c>
      <c r="G22" s="29">
        <f>AVERAGE([2]Period_2!T3:T33)</f>
        <v>-887.80645161290317</v>
      </c>
      <c r="H22" s="30">
        <f>AVERAGE([2]Period_2!V3:V33)</f>
        <v>-206.61290322580646</v>
      </c>
      <c r="I22" s="1">
        <f>IF(ISBLANK([2]Period_2!O20)=TRUE,"",[2]Period_2!O20)</f>
        <v>18</v>
      </c>
      <c r="J22" s="39">
        <v>1</v>
      </c>
      <c r="K22" s="31">
        <f>IF([2]Period_2!Q20="", NA(), [2]Period_2!Q20)</f>
        <v>-8304</v>
      </c>
      <c r="L22" s="15">
        <f>IF([2]Period_2!R20="", NA(), [2]Period_2!R20)</f>
        <v>7258.9423699999998</v>
      </c>
      <c r="M22" s="15">
        <f>IF([2]Period_2!S20="", NA(), [2]Period_2!S20)</f>
        <v>-512</v>
      </c>
      <c r="N22" s="15">
        <f>IF([2]Period_2!T20="", NA(), [2]Period_2!T20)</f>
        <v>-443</v>
      </c>
      <c r="O22" s="32">
        <f>IF([2]Period_2!V20="", NA(), [2]Period_2!V20)</f>
        <v>-371</v>
      </c>
      <c r="P22" s="3"/>
      <c r="W22" s="2"/>
      <c r="AC22"/>
      <c r="AD22" s="2"/>
    </row>
    <row r="23" spans="2:30" ht="12.5" x14ac:dyDescent="0.25">
      <c r="C23" s="21" t="s">
        <v>12</v>
      </c>
      <c r="D23" s="31">
        <f>STDEV([2]Period_2!Q3:Q33)</f>
        <v>10139.469625691601</v>
      </c>
      <c r="E23" s="15">
        <f>STDEV([2]Period_2!R3:R33)</f>
        <v>6931.3693808582611</v>
      </c>
      <c r="F23" s="15">
        <f>STDEV([2]Period_2!S3:S33)</f>
        <v>2752.6080340737421</v>
      </c>
      <c r="G23" s="15">
        <f>STDEV([2]Period_2!T3:T33)</f>
        <v>1440.9535134614821</v>
      </c>
      <c r="H23" s="32">
        <f>STDEV([2]Period_2!V3:V33)</f>
        <v>1543.7604234988312</v>
      </c>
      <c r="I23" s="1">
        <f>IF(ISBLANK([2]Period_2!O21)=TRUE,"",[2]Period_2!O21)</f>
        <v>19</v>
      </c>
      <c r="J23" s="39">
        <v>1</v>
      </c>
      <c r="K23" s="31">
        <f>IF([2]Period_2!Q21="", NA(), [2]Period_2!Q21)</f>
        <v>-9132</v>
      </c>
      <c r="L23" s="15">
        <f>IF([2]Period_2!R21="", NA(), [2]Period_2!R21)</f>
        <v>6894.6832800000002</v>
      </c>
      <c r="M23" s="15">
        <f>IF([2]Period_2!S21="", NA(), [2]Period_2!S21)</f>
        <v>-789</v>
      </c>
      <c r="N23" s="15">
        <f>IF([2]Period_2!T21="", NA(), [2]Period_2!T21)</f>
        <v>-556</v>
      </c>
      <c r="O23" s="32">
        <f>IF([2]Period_2!V21="", NA(), [2]Period_2!V21)</f>
        <v>-415</v>
      </c>
      <c r="P23" s="3"/>
      <c r="Q23" s="41"/>
      <c r="R23" s="3"/>
      <c r="S23" s="3"/>
      <c r="T23" s="3"/>
      <c r="U23" s="3"/>
      <c r="W23" s="2"/>
      <c r="X23" s="12"/>
      <c r="Y23" s="12"/>
      <c r="Z23" s="12"/>
      <c r="AA23" s="13"/>
      <c r="AC23"/>
      <c r="AD23" s="2"/>
    </row>
    <row r="24" spans="2:30" ht="12.75" customHeight="1" x14ac:dyDescent="0.25">
      <c r="C24" s="22" t="s">
        <v>13</v>
      </c>
      <c r="D24" s="66">
        <v>0.16129032258064516</v>
      </c>
      <c r="E24" s="67">
        <v>0.967741935483871</v>
      </c>
      <c r="F24" s="67">
        <v>0.4838709677419355</v>
      </c>
      <c r="G24" s="67">
        <v>0.32258064516129031</v>
      </c>
      <c r="H24" s="68">
        <v>0.4838709677419355</v>
      </c>
      <c r="I24" s="1">
        <f>IF(ISBLANK([2]Period_2!O22)=TRUE,"",[2]Period_2!O22)</f>
        <v>20</v>
      </c>
      <c r="J24" s="39">
        <v>1</v>
      </c>
      <c r="K24" s="31">
        <f>IF([2]Period_2!Q22="", NA(), [2]Period_2!Q22)</f>
        <v>-9635</v>
      </c>
      <c r="L24" s="15">
        <f>IF([2]Period_2!R22="", NA(), [2]Period_2!R22)</f>
        <v>6360.4504200000001</v>
      </c>
      <c r="M24" s="15">
        <f>IF([2]Period_2!S22="", NA(), [2]Period_2!S22)</f>
        <v>-901</v>
      </c>
      <c r="N24" s="15">
        <f>IF([2]Period_2!T22="", NA(), [2]Period_2!T22)</f>
        <v>-729</v>
      </c>
      <c r="O24" s="32">
        <f>IF([2]Period_2!V22="", NA(), [2]Period_2!V22)</f>
        <v>-457</v>
      </c>
      <c r="P24" s="3"/>
      <c r="Q24" s="72" t="str">
        <f>"Figure 2 - Distribution of daily MOS quantities (1 "&amp;[2]DataSheet!E2&amp;" to "&amp;[2]Inputs!Q6&amp;" "&amp;[2]DataSheet!E2&amp;" "&amp;[2]Inputs!N6&amp;")"</f>
        <v>Figure 2 - Distribution of daily MOS quantities (1 October to 31 October 2026)</v>
      </c>
      <c r="R24" s="72"/>
      <c r="S24" s="72"/>
      <c r="T24" s="72"/>
      <c r="U24" s="72"/>
      <c r="V24" s="72"/>
      <c r="W24" s="72"/>
      <c r="X24" s="12"/>
      <c r="Y24" s="12"/>
      <c r="Z24" s="12"/>
      <c r="AA24" s="13"/>
      <c r="AC24"/>
      <c r="AD24" s="2"/>
    </row>
    <row r="25" spans="2:30" ht="15" customHeight="1" x14ac:dyDescent="0.25">
      <c r="C25" s="23" t="s">
        <v>14</v>
      </c>
      <c r="D25" s="69">
        <f>1-D24</f>
        <v>0.83870967741935487</v>
      </c>
      <c r="E25" s="70">
        <f>1-E24</f>
        <v>3.2258064516129004E-2</v>
      </c>
      <c r="F25" s="70">
        <f>1-F24</f>
        <v>0.5161290322580645</v>
      </c>
      <c r="G25" s="70">
        <f>1-G24</f>
        <v>0.67741935483870974</v>
      </c>
      <c r="H25" s="71">
        <f>1-H24</f>
        <v>0.5161290322580645</v>
      </c>
      <c r="I25" s="1">
        <f>IF(ISBLANK([2]Period_2!O23)=TRUE,"",[2]Period_2!O23)</f>
        <v>21</v>
      </c>
      <c r="J25" s="39">
        <v>1</v>
      </c>
      <c r="K25" s="31">
        <f>IF([2]Period_2!Q23="", NA(), [2]Period_2!Q23)</f>
        <v>-10133</v>
      </c>
      <c r="L25" s="15">
        <f>IF([2]Period_2!R23="", NA(), [2]Period_2!R23)</f>
        <v>5788.9050900000002</v>
      </c>
      <c r="M25" s="15">
        <f>IF([2]Period_2!S23="", NA(), [2]Period_2!S23)</f>
        <v>-1338</v>
      </c>
      <c r="N25" s="15">
        <f>IF([2]Period_2!T23="", NA(), [2]Period_2!T23)</f>
        <v>-935</v>
      </c>
      <c r="O25" s="32">
        <f>IF([2]Period_2!V23="", NA(), [2]Period_2!V23)</f>
        <v>-632</v>
      </c>
      <c r="P25" s="3"/>
      <c r="Q25" s="72"/>
      <c r="R25" s="72"/>
      <c r="S25" s="72"/>
      <c r="T25" s="72"/>
      <c r="U25" s="72"/>
      <c r="V25" s="72"/>
      <c r="W25" s="72"/>
      <c r="X25" s="12"/>
      <c r="Y25" s="12"/>
      <c r="Z25" s="12"/>
      <c r="AA25" s="13"/>
      <c r="AC25"/>
      <c r="AD25" s="2"/>
    </row>
    <row r="26" spans="2:30" ht="12.5" x14ac:dyDescent="0.25">
      <c r="I26" s="1">
        <f>IF(ISBLANK([2]Period_2!O24)=TRUE,"",[2]Period_2!O24)</f>
        <v>22</v>
      </c>
      <c r="J26" s="39">
        <v>1</v>
      </c>
      <c r="K26" s="31">
        <f>IF([2]Period_2!Q24="", NA(), [2]Period_2!Q24)</f>
        <v>-11323</v>
      </c>
      <c r="L26" s="15">
        <f>IF([2]Period_2!R24="", NA(), [2]Period_2!R24)</f>
        <v>5217.9359000000004</v>
      </c>
      <c r="M26" s="15">
        <f>IF([2]Period_2!S24="", NA(), [2]Period_2!S24)</f>
        <v>-1443</v>
      </c>
      <c r="N26" s="15">
        <f>IF([2]Period_2!T24="", NA(), [2]Period_2!T24)</f>
        <v>-1063</v>
      </c>
      <c r="O26" s="32">
        <f>IF([2]Period_2!V24="", NA(), [2]Period_2!V24)</f>
        <v>-837</v>
      </c>
      <c r="P26" s="3"/>
      <c r="Q26" s="3"/>
      <c r="R26" s="3"/>
      <c r="S26" s="3"/>
      <c r="T26" s="3"/>
      <c r="U26" s="3"/>
      <c r="V26" s="2"/>
      <c r="W26" s="2"/>
      <c r="X26" s="12"/>
      <c r="Y26" s="12"/>
      <c r="Z26" s="12"/>
      <c r="AA26" s="13"/>
      <c r="AC26"/>
      <c r="AD26" s="2"/>
    </row>
    <row r="27" spans="2:30" ht="12.5" x14ac:dyDescent="0.25">
      <c r="I27" s="1">
        <f>IF(ISBLANK([2]Period_2!O25)=TRUE,"",[2]Period_2!O25)</f>
        <v>23</v>
      </c>
      <c r="J27" s="39">
        <v>1</v>
      </c>
      <c r="K27" s="31">
        <f>IF([2]Period_2!Q25="", NA(), [2]Period_2!Q25)</f>
        <v>-12105</v>
      </c>
      <c r="L27" s="15">
        <f>IF([2]Period_2!R25="", NA(), [2]Period_2!R25)</f>
        <v>4169.4786700000004</v>
      </c>
      <c r="M27" s="15">
        <f>IF([2]Period_2!S25="", NA(), [2]Period_2!S25)</f>
        <v>-1623</v>
      </c>
      <c r="N27" s="15">
        <f>IF([2]Period_2!T25="", NA(), [2]Period_2!T25)</f>
        <v>-1213</v>
      </c>
      <c r="O27" s="32">
        <f>IF([2]Period_2!V25="", NA(), [2]Period_2!V25)</f>
        <v>-923</v>
      </c>
      <c r="P27" s="3"/>
      <c r="Q27" s="3"/>
      <c r="R27" s="3"/>
      <c r="S27" s="3"/>
      <c r="T27" s="3"/>
      <c r="U27" s="3"/>
      <c r="V27" s="2"/>
      <c r="W27" s="2"/>
      <c r="X27" s="12"/>
      <c r="Y27" s="12"/>
      <c r="Z27" s="12"/>
      <c r="AA27" s="13"/>
      <c r="AC27"/>
      <c r="AD27" s="2"/>
    </row>
    <row r="28" spans="2:30" ht="12.5" x14ac:dyDescent="0.25">
      <c r="I28" s="1">
        <f>IF(ISBLANK([2]Period_2!O26)=TRUE,"",[2]Period_2!O26)</f>
        <v>24</v>
      </c>
      <c r="J28" s="39">
        <v>1</v>
      </c>
      <c r="K28" s="31">
        <f>IF([2]Period_2!Q26="", NA(), [2]Period_2!Q26)</f>
        <v>-12537</v>
      </c>
      <c r="L28" s="15">
        <f>IF([2]Period_2!R26="", NA(), [2]Period_2!R26)</f>
        <v>3669.1239999999998</v>
      </c>
      <c r="M28" s="15">
        <f>IF([2]Period_2!S26="", NA(), [2]Period_2!S26)</f>
        <v>-1841</v>
      </c>
      <c r="N28" s="15">
        <f>IF([2]Period_2!T26="", NA(), [2]Period_2!T26)</f>
        <v>-1433</v>
      </c>
      <c r="O28" s="32">
        <f>IF([2]Period_2!V26="", NA(), [2]Period_2!V26)</f>
        <v>-1001</v>
      </c>
      <c r="P28" s="3"/>
      <c r="X28" s="12"/>
      <c r="Y28" s="12"/>
      <c r="Z28" s="12"/>
      <c r="AA28" s="13"/>
      <c r="AC28"/>
      <c r="AD28" s="2"/>
    </row>
    <row r="29" spans="2:30" ht="12.5" x14ac:dyDescent="0.25">
      <c r="I29" s="1">
        <f>IF(ISBLANK([2]Period_2!O27)=TRUE,"",[2]Period_2!O27)</f>
        <v>25</v>
      </c>
      <c r="J29" s="39">
        <v>1</v>
      </c>
      <c r="K29" s="31">
        <f>IF([2]Period_2!Q27="", NA(), [2]Period_2!Q27)</f>
        <v>-13538</v>
      </c>
      <c r="L29" s="15">
        <f>IF([2]Period_2!R27="", NA(), [2]Period_2!R27)</f>
        <v>3118.4320200000002</v>
      </c>
      <c r="M29" s="15">
        <f>IF([2]Period_2!S27="", NA(), [2]Period_2!S27)</f>
        <v>-1955</v>
      </c>
      <c r="N29" s="15">
        <f>IF([2]Period_2!T27="", NA(), [2]Period_2!T27)</f>
        <v>-1723</v>
      </c>
      <c r="O29" s="32">
        <f>IF([2]Period_2!V27="", NA(), [2]Period_2!V27)</f>
        <v>-1155</v>
      </c>
      <c r="P29" s="3"/>
      <c r="Q29" s="3"/>
      <c r="R29" s="3"/>
      <c r="S29" s="3"/>
      <c r="T29" s="3"/>
      <c r="U29" s="3"/>
      <c r="V29" s="2"/>
      <c r="W29" s="2"/>
      <c r="X29" s="12"/>
      <c r="Y29" s="12"/>
      <c r="Z29" s="12"/>
      <c r="AA29" s="13"/>
      <c r="AC29"/>
      <c r="AD29" s="2"/>
    </row>
    <row r="30" spans="2:30" ht="12.5" x14ac:dyDescent="0.25">
      <c r="B30" s="64"/>
      <c r="I30" s="1">
        <f>IF(ISBLANK([2]Period_2!O28)=TRUE,"",[2]Period_2!O28)</f>
        <v>26</v>
      </c>
      <c r="J30" s="39">
        <v>1</v>
      </c>
      <c r="K30" s="31">
        <f>IF([2]Period_2!Q28="", NA(), [2]Period_2!Q28)</f>
        <v>-14445</v>
      </c>
      <c r="L30" s="15">
        <f>IF([2]Period_2!R28="", NA(), [2]Period_2!R28)</f>
        <v>2889.72703</v>
      </c>
      <c r="M30" s="15">
        <f>IF([2]Period_2!S28="", NA(), [2]Period_2!S28)</f>
        <v>-2182</v>
      </c>
      <c r="N30" s="15">
        <f>IF([2]Period_2!T28="", NA(), [2]Period_2!T28)</f>
        <v>-1950</v>
      </c>
      <c r="O30" s="32">
        <f>IF([2]Period_2!V28="", NA(), [2]Period_2!V28)</f>
        <v>-1456</v>
      </c>
      <c r="P30" s="3"/>
      <c r="Q30" s="3"/>
      <c r="R30" s="3"/>
      <c r="S30" s="3"/>
      <c r="T30" s="3"/>
      <c r="U30" s="3"/>
      <c r="V30" s="2"/>
      <c r="W30" s="2"/>
      <c r="X30" s="12"/>
      <c r="Y30" s="12"/>
      <c r="Z30" s="12"/>
      <c r="AA30" s="13"/>
      <c r="AC30"/>
      <c r="AD30" s="2"/>
    </row>
    <row r="31" spans="2:30" ht="12.5" x14ac:dyDescent="0.25">
      <c r="B31" s="64"/>
      <c r="I31" s="1">
        <f>IF(ISBLANK([2]Period_2!O29)=TRUE,"",[2]Period_2!O29)</f>
        <v>27</v>
      </c>
      <c r="J31" s="39">
        <v>1</v>
      </c>
      <c r="K31" s="31">
        <f>IF([2]Period_2!Q29="", NA(), [2]Period_2!Q29)</f>
        <v>-15043</v>
      </c>
      <c r="L31" s="15">
        <f>IF([2]Period_2!R29="", NA(), [2]Period_2!R29)</f>
        <v>2213.3112700000001</v>
      </c>
      <c r="M31" s="15">
        <f>IF([2]Period_2!S29="", NA(), [2]Period_2!S29)</f>
        <v>-2339</v>
      </c>
      <c r="N31" s="15">
        <f>IF([2]Period_2!T29="", NA(), [2]Period_2!T29)</f>
        <v>-2052</v>
      </c>
      <c r="O31" s="32">
        <f>IF([2]Period_2!V29="", NA(), [2]Period_2!V29)</f>
        <v>-1650</v>
      </c>
      <c r="P31" s="3"/>
      <c r="Q31" s="3"/>
      <c r="R31" s="3"/>
      <c r="S31" s="3"/>
      <c r="T31" s="3"/>
      <c r="U31" s="3"/>
      <c r="V31" s="2"/>
      <c r="W31" s="2"/>
      <c r="X31" s="12"/>
      <c r="Y31" s="12"/>
      <c r="Z31" s="12"/>
      <c r="AA31" s="13"/>
      <c r="AC31"/>
      <c r="AD31" s="2"/>
    </row>
    <row r="32" spans="2:30" ht="12.5" x14ac:dyDescent="0.25">
      <c r="B32" s="64"/>
      <c r="I32" s="1">
        <f>IF(ISBLANK([2]Period_2!O30)=TRUE,"",[2]Period_2!O30)</f>
        <v>28</v>
      </c>
      <c r="J32" s="39">
        <v>1</v>
      </c>
      <c r="K32" s="31">
        <f>IF([2]Period_2!Q30="", NA(), [2]Period_2!Q30)</f>
        <v>-15981</v>
      </c>
      <c r="L32" s="15">
        <f>IF([2]Period_2!R30="", NA(), [2]Period_2!R30)</f>
        <v>2015.93893</v>
      </c>
      <c r="M32" s="15">
        <f>IF([2]Period_2!S30="", NA(), [2]Period_2!S30)</f>
        <v>-3078</v>
      </c>
      <c r="N32" s="15">
        <f>IF([2]Period_2!T30="", NA(), [2]Period_2!T30)</f>
        <v>-2509</v>
      </c>
      <c r="O32" s="32">
        <f>IF([2]Period_2!V30="", NA(), [2]Period_2!V30)</f>
        <v>-1848</v>
      </c>
      <c r="P32" s="3"/>
      <c r="Q32" s="3"/>
      <c r="R32" s="3"/>
      <c r="S32" s="3"/>
      <c r="T32" s="3"/>
      <c r="U32" s="3"/>
      <c r="V32" s="2"/>
      <c r="W32" s="2"/>
      <c r="X32" s="12"/>
      <c r="Y32" s="12"/>
      <c r="Z32" s="12"/>
      <c r="AA32" s="13"/>
      <c r="AC32"/>
      <c r="AD32" s="2"/>
    </row>
    <row r="33" spans="2:30" ht="12.5" x14ac:dyDescent="0.25">
      <c r="B33" s="64"/>
      <c r="I33" s="1">
        <f>IF(ISBLANK([2]Period_2!O31)=TRUE,"",[2]Period_2!O31)</f>
        <v>29</v>
      </c>
      <c r="J33" s="39">
        <v>1</v>
      </c>
      <c r="K33" s="31">
        <f>IF([2]Period_2!Q31="", NA(), [2]Period_2!Q31)</f>
        <v>-17519</v>
      </c>
      <c r="L33" s="15">
        <f>IF([2]Period_2!R31="", NA(), [2]Period_2!R31)</f>
        <v>1504.7618299999999</v>
      </c>
      <c r="M33" s="15">
        <f>IF([2]Period_2!S31="", NA(), [2]Period_2!S31)</f>
        <v>-3265</v>
      </c>
      <c r="N33" s="15">
        <f>IF([2]Period_2!T31="", NA(), [2]Period_2!T31)</f>
        <v>-2781</v>
      </c>
      <c r="O33" s="32">
        <f>IF([2]Period_2!V31="", NA(), [2]Period_2!V31)</f>
        <v>-2176</v>
      </c>
      <c r="P33" s="3"/>
      <c r="Q33" s="3"/>
      <c r="R33" s="3"/>
      <c r="S33" s="3"/>
      <c r="T33" s="3"/>
      <c r="U33" s="3"/>
      <c r="V33" s="2"/>
      <c r="W33" s="2"/>
      <c r="X33" s="12"/>
      <c r="Y33" s="12"/>
      <c r="Z33" s="12"/>
      <c r="AA33" s="13"/>
      <c r="AC33"/>
      <c r="AD33" s="2"/>
    </row>
    <row r="34" spans="2:30" ht="12.5" x14ac:dyDescent="0.25">
      <c r="B34" s="64"/>
      <c r="I34" s="1">
        <f>IF(ISBLANK([2]Period_2!O32)=TRUE,"",[2]Period_2!O32)</f>
        <v>30</v>
      </c>
      <c r="J34" s="39">
        <v>1</v>
      </c>
      <c r="K34" s="31">
        <f>IF([2]Period_2!Q32="", NA(), [2]Period_2!Q32)</f>
        <v>-19675</v>
      </c>
      <c r="L34" s="15">
        <f>IF([2]Period_2!R32="", NA(), [2]Period_2!R32)</f>
        <v>724.31056999999998</v>
      </c>
      <c r="M34" s="15">
        <f>IF([2]Period_2!S32="", NA(), [2]Period_2!S32)</f>
        <v>-3613</v>
      </c>
      <c r="N34" s="15">
        <f>IF([2]Period_2!T32="", NA(), [2]Period_2!T32)</f>
        <v>-3123</v>
      </c>
      <c r="O34" s="32">
        <f>IF([2]Period_2!V32="", NA(), [2]Period_2!V32)</f>
        <v>-2693</v>
      </c>
      <c r="P34" s="3"/>
      <c r="Q34" s="3"/>
      <c r="R34" s="3"/>
      <c r="S34" s="3"/>
      <c r="T34" s="3"/>
      <c r="U34" s="3"/>
      <c r="V34" s="2"/>
      <c r="W34" s="2"/>
      <c r="X34" s="12"/>
      <c r="Y34" s="12"/>
      <c r="Z34" s="12"/>
      <c r="AA34" s="13"/>
      <c r="AC34"/>
      <c r="AD34" s="2"/>
    </row>
    <row r="35" spans="2:30" ht="12.5" x14ac:dyDescent="0.25">
      <c r="B35" s="64"/>
      <c r="I35" s="1">
        <f>IF(ISBLANK([2]Period_2!O33)=TRUE,"",[2]Period_2!O33)</f>
        <v>31</v>
      </c>
      <c r="J35" s="40">
        <v>1</v>
      </c>
      <c r="K35" s="33">
        <f>IF([2]Period_2!Q33="", NA(), [2]Period_2!Q33)</f>
        <v>-45683</v>
      </c>
      <c r="L35" s="20">
        <f>IF([2]Period_2!R33="", NA(), [2]Period_2!R33)</f>
        <v>-17502.477739999998</v>
      </c>
      <c r="M35" s="20">
        <f>IF([2]Period_2!S33="", NA(), [2]Period_2!S33)</f>
        <v>-7993</v>
      </c>
      <c r="N35" s="20">
        <f>IF([2]Period_2!T33="", NA(), [2]Period_2!T33)</f>
        <v>-6687</v>
      </c>
      <c r="O35" s="34">
        <f>IF([2]Period_2!V33="", NA(), [2]Period_2!V33)</f>
        <v>-4634</v>
      </c>
      <c r="P35" s="3"/>
      <c r="Q35" s="3"/>
      <c r="R35" s="3"/>
      <c r="S35" s="3"/>
      <c r="T35" s="3"/>
      <c r="U35" s="3"/>
      <c r="V35" s="2"/>
      <c r="W35" s="2"/>
      <c r="X35" s="12"/>
      <c r="Y35" s="12"/>
      <c r="Z35" s="12"/>
      <c r="AA35" s="13"/>
      <c r="AC35"/>
      <c r="AD35" s="2"/>
    </row>
    <row r="36" spans="2:30" ht="12.5" x14ac:dyDescent="0.25">
      <c r="B36" s="64"/>
      <c r="I36" s="5"/>
      <c r="P36" s="5"/>
      <c r="Q36" s="5"/>
      <c r="R36" s="5"/>
      <c r="S36" s="5"/>
      <c r="T36" s="5"/>
      <c r="U36" s="5"/>
      <c r="V36" s="2"/>
      <c r="W36" s="2"/>
      <c r="X36" s="12"/>
      <c r="Y36" s="12"/>
      <c r="Z36" s="12"/>
      <c r="AA36" s="13"/>
      <c r="AC36"/>
      <c r="AD36" s="2"/>
    </row>
    <row r="37" spans="2:30" ht="12.5" x14ac:dyDescent="0.25">
      <c r="B37" s="64"/>
      <c r="I37" s="5"/>
      <c r="P37" s="5"/>
      <c r="Q37" s="5"/>
      <c r="R37" s="5"/>
      <c r="S37" s="5"/>
      <c r="T37" s="5"/>
      <c r="U37" s="5"/>
      <c r="V37" s="2"/>
      <c r="W37" s="2"/>
      <c r="X37" s="12"/>
      <c r="Y37" s="12"/>
      <c r="Z37" s="12"/>
      <c r="AA37" s="13"/>
      <c r="AC37"/>
      <c r="AD37" s="2"/>
    </row>
    <row r="38" spans="2:30" ht="12.5" x14ac:dyDescent="0.25">
      <c r="B38" s="64"/>
      <c r="I38" s="2"/>
      <c r="P38" s="2"/>
      <c r="Q38" s="2"/>
      <c r="R38" s="2"/>
      <c r="S38" s="2"/>
      <c r="T38" s="2"/>
      <c r="U38" s="2"/>
      <c r="V38" s="2"/>
      <c r="W38" s="2"/>
      <c r="X38" s="12"/>
      <c r="Y38" s="12"/>
      <c r="Z38" s="12"/>
      <c r="AA38" s="13"/>
      <c r="AC38"/>
      <c r="AD38" s="2"/>
    </row>
    <row r="39" spans="2:30" ht="12.5" x14ac:dyDescent="0.25">
      <c r="B39" s="64"/>
      <c r="I39" s="7"/>
      <c r="P39" s="7"/>
      <c r="Q39" s="7"/>
      <c r="R39" s="7"/>
      <c r="S39" s="7"/>
      <c r="T39" s="7"/>
      <c r="U39" s="7"/>
      <c r="V39" s="2"/>
      <c r="W39" s="2"/>
      <c r="X39" s="12"/>
      <c r="Y39" s="12"/>
      <c r="Z39" s="12"/>
      <c r="AA39" s="13"/>
      <c r="AC39"/>
      <c r="AD39" s="2"/>
    </row>
    <row r="40" spans="2:30" ht="12.5" x14ac:dyDescent="0.25">
      <c r="B40" s="64"/>
      <c r="I40" s="8"/>
      <c r="P40" s="8"/>
      <c r="Q40" s="8"/>
      <c r="R40" s="8"/>
      <c r="S40" s="8"/>
      <c r="T40" s="8"/>
      <c r="U40" s="8"/>
      <c r="V40" s="2"/>
      <c r="W40" s="2"/>
      <c r="X40" s="12"/>
      <c r="Y40" s="12"/>
      <c r="Z40" s="12"/>
      <c r="AA40" s="13"/>
      <c r="AC40"/>
      <c r="AD40" s="2"/>
    </row>
    <row r="41" spans="2:30" ht="12.5" x14ac:dyDescent="0.25">
      <c r="B41" s="64"/>
      <c r="I41" s="8"/>
      <c r="P41" s="8"/>
      <c r="Q41" s="8"/>
      <c r="R41" s="8"/>
      <c r="S41" s="8"/>
      <c r="T41" s="8"/>
      <c r="U41" s="8"/>
      <c r="V41" s="2"/>
      <c r="W41" s="2"/>
      <c r="X41" s="12"/>
      <c r="Y41" s="12"/>
      <c r="Z41" s="12"/>
      <c r="AA41" s="13"/>
      <c r="AC41"/>
      <c r="AD41" s="2"/>
    </row>
    <row r="42" spans="2:30" ht="12.5" x14ac:dyDescent="0.25">
      <c r="B42" s="64"/>
      <c r="I42" s="8"/>
      <c r="P42" s="8"/>
      <c r="Q42" s="8"/>
      <c r="R42" s="8"/>
      <c r="S42" s="8"/>
      <c r="T42" s="8"/>
      <c r="U42" s="8"/>
      <c r="V42" s="2"/>
      <c r="W42" s="2"/>
      <c r="X42" s="12"/>
      <c r="Y42" s="12"/>
      <c r="Z42" s="12"/>
      <c r="AA42" s="13"/>
      <c r="AC42"/>
      <c r="AD42" s="2"/>
    </row>
    <row r="43" spans="2:30" ht="12.5" x14ac:dyDescent="0.25">
      <c r="I43" s="8"/>
      <c r="P43" s="8"/>
      <c r="Q43" s="8"/>
      <c r="R43" s="8"/>
      <c r="S43" s="8"/>
      <c r="T43" s="8"/>
      <c r="U43" s="8"/>
      <c r="V43" s="2"/>
      <c r="W43" s="2"/>
      <c r="X43" s="12"/>
      <c r="Y43" s="12"/>
      <c r="Z43" s="12"/>
      <c r="AA43" s="13"/>
      <c r="AC43"/>
      <c r="AD43" s="2"/>
    </row>
    <row r="44" spans="2:30" ht="12.5" x14ac:dyDescent="0.25">
      <c r="I44" s="8"/>
      <c r="P44" s="8"/>
      <c r="Q44" s="8"/>
      <c r="R44" s="8"/>
      <c r="S44" s="8"/>
      <c r="T44" s="8"/>
      <c r="U44" s="8"/>
      <c r="V44" s="2"/>
      <c r="W44" s="2"/>
      <c r="X44" s="12"/>
      <c r="Y44" s="12"/>
      <c r="Z44" s="12"/>
      <c r="AA44" s="13"/>
      <c r="AC44"/>
      <c r="AD44" s="2"/>
    </row>
    <row r="45" spans="2:30" ht="12.5" x14ac:dyDescent="0.25">
      <c r="I45" s="8"/>
      <c r="P45" s="8"/>
      <c r="Q45" s="8"/>
      <c r="R45" s="8"/>
      <c r="S45" s="8"/>
      <c r="T45" s="8"/>
      <c r="U45" s="8"/>
      <c r="V45" s="2"/>
      <c r="W45" s="2"/>
      <c r="X45" s="12"/>
      <c r="Y45" s="12"/>
      <c r="Z45" s="12"/>
      <c r="AA45" s="13"/>
      <c r="AC45"/>
      <c r="AD45" s="2"/>
    </row>
    <row r="46" spans="2:30" ht="12.5" x14ac:dyDescent="0.25">
      <c r="I46" s="8"/>
      <c r="P46" s="8"/>
      <c r="Q46" s="8"/>
      <c r="R46" s="8"/>
      <c r="S46" s="8"/>
      <c r="T46" s="8"/>
      <c r="U46" s="8"/>
      <c r="V46" s="2"/>
      <c r="W46" s="2"/>
      <c r="X46" s="12"/>
      <c r="Y46" s="12"/>
      <c r="Z46" s="12"/>
      <c r="AA46" s="13"/>
      <c r="AC46"/>
      <c r="AD46" s="2"/>
    </row>
    <row r="47" spans="2:30" ht="12.5" x14ac:dyDescent="0.25">
      <c r="I47" s="8"/>
      <c r="P47" s="8"/>
      <c r="Q47" s="8"/>
      <c r="R47" s="8"/>
      <c r="S47" s="8"/>
      <c r="T47" s="8"/>
      <c r="U47" s="8"/>
      <c r="V47" s="2"/>
      <c r="W47" s="2"/>
      <c r="X47" s="12"/>
      <c r="Y47" s="12"/>
      <c r="Z47" s="12"/>
      <c r="AA47" s="13"/>
      <c r="AC47"/>
      <c r="AD47" s="2"/>
    </row>
    <row r="48" spans="2:30" ht="12.5" x14ac:dyDescent="0.25">
      <c r="I48" s="8"/>
      <c r="P48" s="8"/>
      <c r="Q48" s="8"/>
      <c r="R48" s="8"/>
      <c r="S48" s="8"/>
      <c r="T48" s="8"/>
      <c r="U48" s="8"/>
      <c r="V48" s="2"/>
      <c r="W48" s="2"/>
      <c r="X48" s="12"/>
      <c r="Y48" s="12"/>
      <c r="Z48" s="12"/>
      <c r="AA48" s="13"/>
      <c r="AC48"/>
      <c r="AD48" s="2"/>
    </row>
    <row r="49" spans="9:30" ht="12.5" x14ac:dyDescent="0.25">
      <c r="I49" s="8"/>
      <c r="P49" s="8"/>
      <c r="Q49" s="8"/>
      <c r="R49" s="8"/>
      <c r="S49" s="8"/>
      <c r="T49" s="8"/>
      <c r="U49" s="8"/>
      <c r="V49" s="2"/>
      <c r="W49" s="2"/>
      <c r="X49" s="12"/>
      <c r="Y49" s="12"/>
      <c r="Z49" s="12"/>
      <c r="AA49" s="13"/>
      <c r="AC49"/>
      <c r="AD49" s="2"/>
    </row>
    <row r="50" spans="9:30" ht="12.5" x14ac:dyDescent="0.25">
      <c r="I50" s="8"/>
      <c r="P50" s="8"/>
      <c r="Q50" s="8"/>
      <c r="R50" s="8"/>
      <c r="S50" s="8"/>
      <c r="T50" s="8"/>
      <c r="U50" s="8"/>
      <c r="V50" s="2"/>
      <c r="W50" s="2"/>
      <c r="X50" s="12"/>
      <c r="Y50" s="12"/>
      <c r="Z50" s="12"/>
      <c r="AA50" s="13"/>
      <c r="AC50"/>
      <c r="AD50" s="2"/>
    </row>
    <row r="51" spans="9:30" ht="12.5" x14ac:dyDescent="0.25">
      <c r="I51" s="8"/>
      <c r="P51" s="8"/>
      <c r="Q51" s="8"/>
      <c r="R51" s="8"/>
      <c r="S51" s="8"/>
      <c r="T51" s="8"/>
      <c r="U51" s="8"/>
      <c r="V51" s="2"/>
      <c r="W51" s="2"/>
      <c r="X51" s="12"/>
      <c r="Y51" s="12"/>
      <c r="Z51" s="12"/>
      <c r="AA51" s="13"/>
      <c r="AC51"/>
      <c r="AD51" s="2"/>
    </row>
    <row r="52" spans="9:30" ht="12.5" x14ac:dyDescent="0.25">
      <c r="I52" s="9"/>
      <c r="P52" s="9"/>
      <c r="Q52" s="8"/>
      <c r="R52" s="8"/>
      <c r="S52" s="8"/>
      <c r="T52" s="8"/>
      <c r="U52" s="8"/>
      <c r="V52" s="2"/>
      <c r="W52" s="2"/>
      <c r="X52" s="12"/>
      <c r="Y52" s="12"/>
      <c r="Z52" s="12"/>
      <c r="AA52" s="13"/>
      <c r="AC52"/>
      <c r="AD52" s="2"/>
    </row>
    <row r="53" spans="9:30" ht="12.5" x14ac:dyDescent="0.25">
      <c r="I53" s="9"/>
      <c r="P53" s="9"/>
      <c r="Q53" s="8"/>
      <c r="R53" s="8"/>
      <c r="S53" s="8"/>
      <c r="T53" s="8"/>
      <c r="U53" s="8"/>
      <c r="V53" s="2"/>
      <c r="W53" s="2"/>
      <c r="X53" s="12"/>
      <c r="Y53" s="12"/>
      <c r="Z53" s="12"/>
      <c r="AA53" s="13"/>
      <c r="AC53"/>
      <c r="AD53" s="2"/>
    </row>
    <row r="54" spans="9:30" ht="12.5" x14ac:dyDescent="0.25">
      <c r="I54" s="9"/>
      <c r="P54" s="9"/>
      <c r="Q54" s="9"/>
      <c r="R54" s="9"/>
      <c r="S54" s="9"/>
      <c r="T54" s="9"/>
      <c r="U54" s="9"/>
      <c r="V54" s="2"/>
      <c r="W54" s="2"/>
      <c r="X54" s="12"/>
      <c r="Y54" s="12"/>
      <c r="Z54" s="12"/>
      <c r="AA54" s="13"/>
      <c r="AC54"/>
      <c r="AD54" s="2"/>
    </row>
    <row r="55" spans="9:30" ht="12.5" x14ac:dyDescent="0.25">
      <c r="I55" s="9"/>
      <c r="P55" s="9"/>
      <c r="Q55" s="9"/>
      <c r="R55" s="9"/>
      <c r="S55" s="9"/>
      <c r="T55" s="9"/>
      <c r="U55" s="9"/>
      <c r="V55" s="2"/>
      <c r="W55" s="2"/>
      <c r="X55" s="12"/>
      <c r="Y55" s="12"/>
      <c r="Z55" s="12"/>
      <c r="AA55" s="13"/>
      <c r="AC55"/>
      <c r="AD55" s="2"/>
    </row>
    <row r="56" spans="9:30" ht="12.5" x14ac:dyDescent="0.25">
      <c r="I56" s="8"/>
      <c r="P56" s="8"/>
      <c r="Q56" s="8"/>
      <c r="R56" s="8"/>
      <c r="S56" s="8"/>
      <c r="T56" s="8"/>
      <c r="U56" s="8"/>
      <c r="V56" s="2"/>
      <c r="W56" s="2"/>
      <c r="X56" s="12"/>
      <c r="Y56" s="12"/>
      <c r="Z56" s="12"/>
      <c r="AA56" s="13"/>
      <c r="AC56"/>
      <c r="AD56" s="2"/>
    </row>
    <row r="57" spans="9:30" ht="12.5" x14ac:dyDescent="0.25">
      <c r="I57" s="8"/>
      <c r="P57" s="8"/>
      <c r="Q57" s="8"/>
      <c r="R57" s="8"/>
      <c r="S57" s="8"/>
      <c r="T57" s="8"/>
      <c r="U57" s="8"/>
      <c r="V57" s="2"/>
      <c r="W57" s="2"/>
      <c r="X57" s="12"/>
      <c r="Y57" s="12"/>
      <c r="Z57" s="12"/>
      <c r="AA57" s="13"/>
      <c r="AC57"/>
      <c r="AD57" s="2"/>
    </row>
    <row r="58" spans="9:30" ht="12.5" x14ac:dyDescent="0.25">
      <c r="I58" s="8"/>
      <c r="P58" s="8"/>
      <c r="Q58" s="8"/>
      <c r="R58" s="8"/>
      <c r="S58" s="8"/>
      <c r="T58" s="8"/>
      <c r="U58" s="8"/>
      <c r="V58" s="2"/>
      <c r="W58" s="2"/>
      <c r="X58" s="12"/>
      <c r="Y58" s="12"/>
      <c r="Z58" s="12"/>
      <c r="AA58" s="13"/>
      <c r="AC58"/>
      <c r="AD58" s="2"/>
    </row>
    <row r="59" spans="9:30" ht="12.5" x14ac:dyDescent="0.25">
      <c r="I59" s="10"/>
      <c r="P59" s="10"/>
      <c r="Q59" s="10"/>
      <c r="R59" s="10"/>
      <c r="S59" s="10"/>
      <c r="T59" s="10"/>
      <c r="U59" s="10"/>
      <c r="V59" s="2"/>
      <c r="W59" s="2"/>
      <c r="X59" s="12"/>
      <c r="Y59" s="12"/>
      <c r="Z59" s="12"/>
      <c r="AA59" s="13"/>
      <c r="AC59"/>
      <c r="AD59" s="2"/>
    </row>
    <row r="60" spans="9:30" ht="12.5" x14ac:dyDescent="0.25">
      <c r="V60" s="2"/>
      <c r="W60" s="2"/>
      <c r="X60" s="12"/>
      <c r="Y60" s="12"/>
      <c r="Z60" s="12"/>
      <c r="AA60" s="13"/>
      <c r="AC60"/>
      <c r="AD60" s="2"/>
    </row>
    <row r="61" spans="9:30" ht="12.5" x14ac:dyDescent="0.25">
      <c r="V61" s="2"/>
      <c r="W61" s="2"/>
      <c r="X61" s="12"/>
      <c r="Y61" s="12"/>
      <c r="Z61" s="12"/>
      <c r="AA61" s="13"/>
      <c r="AC61"/>
      <c r="AD61" s="2"/>
    </row>
    <row r="62" spans="9:30" ht="12.5" x14ac:dyDescent="0.25">
      <c r="V62" s="2"/>
      <c r="W62" s="2"/>
      <c r="X62" s="12"/>
      <c r="Y62" s="12"/>
      <c r="Z62" s="12"/>
      <c r="AA62" s="13"/>
      <c r="AC62"/>
      <c r="AD62" s="2"/>
    </row>
    <row r="63" spans="9:30" ht="12.5" x14ac:dyDescent="0.25">
      <c r="V63" s="2"/>
      <c r="W63" s="2"/>
      <c r="X63" s="12"/>
      <c r="Y63" s="12"/>
      <c r="Z63" s="12"/>
      <c r="AA63" s="13"/>
      <c r="AC63"/>
      <c r="AD63" s="2"/>
    </row>
    <row r="64" spans="9:30" ht="12.5" x14ac:dyDescent="0.25">
      <c r="V64" s="2"/>
      <c r="W64" s="2"/>
      <c r="X64" s="12"/>
      <c r="Y64" s="12"/>
      <c r="Z64" s="12"/>
      <c r="AA64" s="13"/>
      <c r="AC64"/>
      <c r="AD64" s="2"/>
    </row>
    <row r="65" spans="22:30" ht="12.5" x14ac:dyDescent="0.25">
      <c r="V65" s="2"/>
      <c r="W65" s="2"/>
      <c r="X65" s="12"/>
      <c r="Y65" s="12"/>
      <c r="Z65" s="12"/>
      <c r="AA65" s="13"/>
      <c r="AC65"/>
      <c r="AD65" s="2"/>
    </row>
    <row r="66" spans="22:30" ht="12.5" x14ac:dyDescent="0.25">
      <c r="V66" s="2"/>
      <c r="W66" s="2"/>
      <c r="X66" s="12"/>
      <c r="Y66" s="12"/>
      <c r="Z66" s="12"/>
      <c r="AA66" s="13"/>
      <c r="AC66"/>
      <c r="AD66" s="2"/>
    </row>
    <row r="67" spans="22:30" ht="12.5" x14ac:dyDescent="0.25">
      <c r="V67" s="2"/>
      <c r="W67" s="2"/>
      <c r="X67" s="12"/>
      <c r="Y67" s="12"/>
      <c r="Z67" s="12"/>
      <c r="AA67" s="13"/>
      <c r="AC67"/>
      <c r="AD67" s="2"/>
    </row>
    <row r="68" spans="22:30" ht="12.5" x14ac:dyDescent="0.25">
      <c r="V68" s="2"/>
      <c r="W68" s="2"/>
      <c r="X68" s="12"/>
      <c r="Y68" s="12"/>
      <c r="Z68" s="12"/>
      <c r="AA68" s="13"/>
      <c r="AC68"/>
      <c r="AD68" s="2"/>
    </row>
    <row r="69" spans="22:30" ht="12.5" x14ac:dyDescent="0.25">
      <c r="V69" s="2"/>
      <c r="W69" s="2"/>
      <c r="X69" s="12"/>
      <c r="Y69" s="12"/>
      <c r="Z69" s="12"/>
      <c r="AA69" s="13"/>
      <c r="AC69"/>
      <c r="AD69" s="2"/>
    </row>
    <row r="70" spans="22:30" ht="12.5" x14ac:dyDescent="0.25">
      <c r="V70" s="2"/>
      <c r="W70" s="2"/>
      <c r="X70" s="12"/>
      <c r="Y70" s="12"/>
      <c r="Z70" s="12"/>
      <c r="AA70" s="13"/>
      <c r="AC70"/>
      <c r="AD70" s="2"/>
    </row>
    <row r="71" spans="22:30" ht="12.5" x14ac:dyDescent="0.25">
      <c r="V71" s="2"/>
      <c r="W71" s="2"/>
      <c r="X71" s="12"/>
      <c r="Y71" s="12"/>
      <c r="Z71" s="12"/>
      <c r="AA71" s="13"/>
      <c r="AC71"/>
      <c r="AD71" s="2"/>
    </row>
    <row r="72" spans="22:30" ht="12.5" x14ac:dyDescent="0.25">
      <c r="V72" s="2"/>
      <c r="W72" s="2"/>
      <c r="X72" s="12"/>
      <c r="Y72" s="12"/>
      <c r="Z72" s="12"/>
      <c r="AA72" s="13"/>
      <c r="AC72"/>
      <c r="AD72" s="2"/>
    </row>
    <row r="73" spans="22:30" ht="12.5" x14ac:dyDescent="0.25">
      <c r="V73" s="2"/>
      <c r="W73" s="2"/>
      <c r="X73" s="12"/>
      <c r="Y73" s="12"/>
      <c r="Z73" s="12"/>
      <c r="AA73" s="13"/>
      <c r="AC73"/>
      <c r="AD73" s="2"/>
    </row>
    <row r="74" spans="22:30" ht="12.5" x14ac:dyDescent="0.25">
      <c r="V74" s="2"/>
      <c r="W74" s="2"/>
      <c r="X74" s="12"/>
      <c r="Y74" s="12"/>
      <c r="Z74" s="12"/>
      <c r="AA74" s="13"/>
      <c r="AC74"/>
      <c r="AD74" s="2"/>
    </row>
    <row r="75" spans="22:30" ht="12.5" x14ac:dyDescent="0.25">
      <c r="V75" s="2"/>
      <c r="W75" s="2"/>
      <c r="X75" s="12"/>
      <c r="Y75" s="12"/>
      <c r="Z75" s="12"/>
      <c r="AA75" s="13"/>
      <c r="AC75"/>
      <c r="AD75" s="2"/>
    </row>
    <row r="76" spans="22:30" ht="12.5" x14ac:dyDescent="0.25">
      <c r="V76" s="2"/>
      <c r="W76" s="2"/>
      <c r="X76" s="12"/>
      <c r="Y76" s="12"/>
      <c r="Z76" s="12"/>
      <c r="AA76" s="13"/>
      <c r="AC76"/>
      <c r="AD76" s="2"/>
    </row>
    <row r="77" spans="22:30" ht="12.5" x14ac:dyDescent="0.25">
      <c r="V77" s="2"/>
      <c r="W77" s="2"/>
      <c r="X77" s="12"/>
      <c r="Y77" s="12"/>
      <c r="Z77" s="12"/>
      <c r="AA77" s="13"/>
      <c r="AC77"/>
      <c r="AD77" s="2"/>
    </row>
    <row r="78" spans="22:30" ht="12.5" x14ac:dyDescent="0.25">
      <c r="V78" s="2"/>
      <c r="W78" s="2"/>
      <c r="X78" s="12"/>
      <c r="Y78" s="12"/>
      <c r="Z78" s="12"/>
      <c r="AA78" s="13"/>
      <c r="AC78"/>
      <c r="AD78" s="2"/>
    </row>
    <row r="79" spans="22:30" ht="12.5" x14ac:dyDescent="0.25">
      <c r="V79" s="2"/>
      <c r="W79" s="2"/>
      <c r="X79" s="12"/>
      <c r="Y79" s="12"/>
      <c r="Z79" s="12"/>
      <c r="AA79" s="13"/>
      <c r="AC79"/>
      <c r="AD79" s="2"/>
    </row>
    <row r="80" spans="22:30" ht="12.5" x14ac:dyDescent="0.25">
      <c r="V80" s="2"/>
      <c r="W80" s="2"/>
      <c r="X80" s="12"/>
      <c r="Y80" s="12"/>
      <c r="Z80" s="12"/>
      <c r="AA80" s="13"/>
      <c r="AC80"/>
      <c r="AD80" s="2"/>
    </row>
    <row r="81" spans="9:30" ht="12.5" x14ac:dyDescent="0.25">
      <c r="V81" s="2"/>
      <c r="W81" s="2"/>
      <c r="X81" s="12"/>
      <c r="Y81" s="12"/>
      <c r="Z81" s="12"/>
      <c r="AA81" s="13"/>
      <c r="AC81"/>
      <c r="AD81" s="2"/>
    </row>
    <row r="82" spans="9:30" ht="12.5" x14ac:dyDescent="0.25">
      <c r="V82" s="2"/>
      <c r="W82" s="2"/>
      <c r="X82" s="12"/>
      <c r="Y82" s="12"/>
      <c r="Z82" s="12"/>
      <c r="AA82" s="13"/>
      <c r="AC82"/>
      <c r="AD82" s="2"/>
    </row>
    <row r="83" spans="9:30" ht="12.5" x14ac:dyDescent="0.25">
      <c r="V83" s="2"/>
      <c r="W83" s="2"/>
      <c r="X83" s="12"/>
      <c r="Y83" s="12"/>
      <c r="Z83" s="12"/>
      <c r="AA83" s="13"/>
      <c r="AC83"/>
      <c r="AD83" s="2"/>
    </row>
    <row r="84" spans="9:30" ht="12.5" x14ac:dyDescent="0.25">
      <c r="V84" s="2"/>
      <c r="W84" s="2"/>
      <c r="X84" s="12"/>
      <c r="Y84" s="12"/>
      <c r="Z84" s="12"/>
      <c r="AA84" s="13"/>
      <c r="AC84"/>
      <c r="AD84" s="2"/>
    </row>
    <row r="85" spans="9:30" ht="12.5" x14ac:dyDescent="0.25">
      <c r="V85" s="2"/>
      <c r="W85" s="2"/>
      <c r="X85" s="12"/>
      <c r="Y85" s="12"/>
      <c r="Z85" s="12"/>
      <c r="AA85" s="13"/>
      <c r="AC85"/>
      <c r="AD85" s="2"/>
    </row>
    <row r="86" spans="9:30" ht="12.5" x14ac:dyDescent="0.25">
      <c r="V86" s="2"/>
      <c r="W86" s="2"/>
      <c r="X86" s="12"/>
      <c r="Y86" s="12"/>
      <c r="Z86" s="12"/>
      <c r="AA86" s="13"/>
      <c r="AC86"/>
      <c r="AD86" s="2"/>
    </row>
    <row r="87" spans="9:30" ht="12.5" x14ac:dyDescent="0.25">
      <c r="V87" s="2"/>
      <c r="W87" s="2"/>
      <c r="X87" s="12"/>
      <c r="Y87" s="12"/>
      <c r="Z87" s="12"/>
      <c r="AA87" s="13"/>
      <c r="AC87"/>
      <c r="AD87" s="2"/>
    </row>
    <row r="88" spans="9:30" ht="12.5" x14ac:dyDescent="0.25">
      <c r="V88" s="2"/>
      <c r="W88" s="2"/>
      <c r="X88" s="12"/>
      <c r="Y88" s="12"/>
      <c r="Z88" s="12"/>
      <c r="AA88" s="13"/>
      <c r="AC88"/>
      <c r="AD88" s="2"/>
    </row>
    <row r="89" spans="9:30" ht="12.5" x14ac:dyDescent="0.25">
      <c r="V89" s="2"/>
      <c r="W89" s="2"/>
      <c r="X89" s="12"/>
      <c r="Y89" s="12"/>
      <c r="Z89" s="12"/>
      <c r="AA89" s="13"/>
      <c r="AC89"/>
      <c r="AD89" s="2"/>
    </row>
    <row r="90" spans="9:30" ht="12.5" x14ac:dyDescent="0.25">
      <c r="V90" s="2"/>
      <c r="W90" s="2"/>
      <c r="X90" s="12"/>
      <c r="Y90" s="12"/>
      <c r="Z90" s="12"/>
      <c r="AA90" s="13"/>
      <c r="AC90"/>
      <c r="AD90" s="2"/>
    </row>
    <row r="91" spans="9:30" ht="12.5" x14ac:dyDescent="0.25">
      <c r="V91" s="2"/>
      <c r="W91" s="2"/>
      <c r="X91" s="12"/>
      <c r="Y91" s="12"/>
      <c r="Z91" s="12"/>
      <c r="AA91" s="13"/>
      <c r="AC91"/>
      <c r="AD91" s="2"/>
    </row>
    <row r="92" spans="9:30" ht="12.5" x14ac:dyDescent="0.25">
      <c r="V92" s="2"/>
      <c r="W92" s="2"/>
      <c r="X92" s="12"/>
      <c r="Y92" s="12"/>
      <c r="Z92" s="12"/>
      <c r="AA92" s="13"/>
      <c r="AC92"/>
      <c r="AD92" s="2"/>
    </row>
    <row r="93" spans="9:30" ht="12.5" x14ac:dyDescent="0.25">
      <c r="I93" s="2"/>
      <c r="P93" s="2"/>
      <c r="Q93" s="2"/>
      <c r="R93" s="2"/>
      <c r="S93" s="2"/>
      <c r="T93" s="2"/>
      <c r="U93" s="2"/>
      <c r="V93" s="2"/>
      <c r="W93" s="2"/>
      <c r="X93" s="12"/>
      <c r="Y93" s="12"/>
      <c r="Z93" s="12"/>
      <c r="AA93" s="13"/>
      <c r="AC93"/>
      <c r="AD93" s="2"/>
    </row>
    <row r="94" spans="9:30" ht="12.5" x14ac:dyDescent="0.25">
      <c r="I94" s="2"/>
      <c r="P94" s="2"/>
      <c r="Q94" s="2"/>
      <c r="R94" s="2"/>
      <c r="S94" s="2"/>
      <c r="T94" s="2"/>
      <c r="U94" s="2"/>
      <c r="V94" s="2"/>
      <c r="W94" s="2"/>
      <c r="X94" s="12"/>
      <c r="Y94" s="12"/>
      <c r="Z94" s="12"/>
      <c r="AA94" s="13"/>
      <c r="AC94"/>
      <c r="AD94" s="2"/>
    </row>
    <row r="95" spans="9:30" x14ac:dyDescent="0.25">
      <c r="V95" s="2"/>
      <c r="W95" s="2"/>
      <c r="X95" s="12"/>
      <c r="Y95" s="12"/>
      <c r="Z95" s="12"/>
      <c r="AA95" s="13"/>
    </row>
  </sheetData>
  <mergeCells count="6">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3:AE95"/>
  <sheetViews>
    <sheetView zoomScale="85" zoomScaleNormal="85" workbookViewId="0"/>
  </sheetViews>
  <sheetFormatPr defaultRowHeight="11.5" x14ac:dyDescent="0.25"/>
  <cols>
    <col min="1" max="1" width="2.453125" style="1" customWidth="1"/>
    <col min="2" max="2" width="2.54296875" style="1" customWidth="1"/>
    <col min="3" max="3" width="14.54296875" style="1" customWidth="1"/>
    <col min="4" max="4" width="10" style="1" bestFit="1" customWidth="1"/>
    <col min="5" max="5" width="10.81640625" style="1" bestFit="1" customWidth="1"/>
    <col min="6" max="6" width="10" style="1" bestFit="1" customWidth="1"/>
    <col min="7" max="8" width="10" style="1" customWidth="1"/>
    <col min="9" max="9" width="4.1796875" style="1" customWidth="1"/>
    <col min="10" max="15" width="8.54296875" style="1" customWidth="1"/>
    <col min="16" max="16" width="2.54296875" style="1" customWidth="1"/>
    <col min="17" max="17" width="18.453125" style="1" customWidth="1"/>
    <col min="18" max="22" width="8.7265625" style="1"/>
    <col min="23" max="23" width="3.54296875" style="1" customWidth="1"/>
    <col min="24" max="24" width="15.81640625" style="11" bestFit="1" customWidth="1"/>
    <col min="25" max="26" width="6.54296875" style="11" bestFit="1" customWidth="1"/>
    <col min="27" max="27" width="7.81640625" style="11" bestFit="1" customWidth="1"/>
    <col min="28" max="28" width="8" style="11" bestFit="1" customWidth="1"/>
    <col min="29" max="256" width="8.7265625" style="1"/>
    <col min="257" max="257" width="2.453125" style="1" customWidth="1"/>
    <col min="258" max="258" width="2.54296875" style="1" customWidth="1"/>
    <col min="259" max="259" width="14.54296875" style="1" customWidth="1"/>
    <col min="260" max="260" width="10" style="1" bestFit="1" customWidth="1"/>
    <col min="261" max="261" width="10.81640625" style="1" bestFit="1" customWidth="1"/>
    <col min="262" max="262" width="10" style="1" bestFit="1" customWidth="1"/>
    <col min="263" max="264" width="10" style="1" customWidth="1"/>
    <col min="265" max="265" width="4.1796875" style="1" customWidth="1"/>
    <col min="266" max="271" width="8.54296875" style="1" customWidth="1"/>
    <col min="272" max="272" width="2.54296875" style="1" customWidth="1"/>
    <col min="273" max="273" width="18.453125" style="1" customWidth="1"/>
    <col min="274" max="278" width="8.7265625" style="1"/>
    <col min="279" max="279" width="3.54296875" style="1" customWidth="1"/>
    <col min="280" max="280" width="15.81640625" style="1" bestFit="1" customWidth="1"/>
    <col min="281" max="282" width="6.54296875" style="1" bestFit="1" customWidth="1"/>
    <col min="283" max="283" width="7.81640625" style="1" bestFit="1" customWidth="1"/>
    <col min="284" max="284" width="8" style="1" bestFit="1" customWidth="1"/>
    <col min="285" max="512" width="8.7265625" style="1"/>
    <col min="513" max="513" width="2.453125" style="1" customWidth="1"/>
    <col min="514" max="514" width="2.54296875" style="1" customWidth="1"/>
    <col min="515" max="515" width="14.54296875" style="1" customWidth="1"/>
    <col min="516" max="516" width="10" style="1" bestFit="1" customWidth="1"/>
    <col min="517" max="517" width="10.81640625" style="1" bestFit="1" customWidth="1"/>
    <col min="518" max="518" width="10" style="1" bestFit="1" customWidth="1"/>
    <col min="519" max="520" width="10" style="1" customWidth="1"/>
    <col min="521" max="521" width="4.1796875" style="1" customWidth="1"/>
    <col min="522" max="527" width="8.54296875" style="1" customWidth="1"/>
    <col min="528" max="528" width="2.54296875" style="1" customWidth="1"/>
    <col min="529" max="529" width="18.453125" style="1" customWidth="1"/>
    <col min="530" max="534" width="8.7265625" style="1"/>
    <col min="535" max="535" width="3.54296875" style="1" customWidth="1"/>
    <col min="536" max="536" width="15.81640625" style="1" bestFit="1" customWidth="1"/>
    <col min="537" max="538" width="6.54296875" style="1" bestFit="1" customWidth="1"/>
    <col min="539" max="539" width="7.81640625" style="1" bestFit="1" customWidth="1"/>
    <col min="540" max="540" width="8" style="1" bestFit="1" customWidth="1"/>
    <col min="541" max="768" width="8.7265625" style="1"/>
    <col min="769" max="769" width="2.453125" style="1" customWidth="1"/>
    <col min="770" max="770" width="2.54296875" style="1" customWidth="1"/>
    <col min="771" max="771" width="14.54296875" style="1" customWidth="1"/>
    <col min="772" max="772" width="10" style="1" bestFit="1" customWidth="1"/>
    <col min="773" max="773" width="10.81640625" style="1" bestFit="1" customWidth="1"/>
    <col min="774" max="774" width="10" style="1" bestFit="1" customWidth="1"/>
    <col min="775" max="776" width="10" style="1" customWidth="1"/>
    <col min="777" max="777" width="4.1796875" style="1" customWidth="1"/>
    <col min="778" max="783" width="8.54296875" style="1" customWidth="1"/>
    <col min="784" max="784" width="2.54296875" style="1" customWidth="1"/>
    <col min="785" max="785" width="18.453125" style="1" customWidth="1"/>
    <col min="786" max="790" width="8.7265625" style="1"/>
    <col min="791" max="791" width="3.54296875" style="1" customWidth="1"/>
    <col min="792" max="792" width="15.81640625" style="1" bestFit="1" customWidth="1"/>
    <col min="793" max="794" width="6.54296875" style="1" bestFit="1" customWidth="1"/>
    <col min="795" max="795" width="7.81640625" style="1" bestFit="1" customWidth="1"/>
    <col min="796" max="796" width="8" style="1" bestFit="1" customWidth="1"/>
    <col min="797" max="1024" width="8.7265625" style="1"/>
    <col min="1025" max="1025" width="2.453125" style="1" customWidth="1"/>
    <col min="1026" max="1026" width="2.54296875" style="1" customWidth="1"/>
    <col min="1027" max="1027" width="14.54296875" style="1" customWidth="1"/>
    <col min="1028" max="1028" width="10" style="1" bestFit="1" customWidth="1"/>
    <col min="1029" max="1029" width="10.81640625" style="1" bestFit="1" customWidth="1"/>
    <col min="1030" max="1030" width="10" style="1" bestFit="1" customWidth="1"/>
    <col min="1031" max="1032" width="10" style="1" customWidth="1"/>
    <col min="1033" max="1033" width="4.1796875" style="1" customWidth="1"/>
    <col min="1034" max="1039" width="8.54296875" style="1" customWidth="1"/>
    <col min="1040" max="1040" width="2.54296875" style="1" customWidth="1"/>
    <col min="1041" max="1041" width="18.453125" style="1" customWidth="1"/>
    <col min="1042" max="1046" width="8.7265625" style="1"/>
    <col min="1047" max="1047" width="3.54296875" style="1" customWidth="1"/>
    <col min="1048" max="1048" width="15.81640625" style="1" bestFit="1" customWidth="1"/>
    <col min="1049" max="1050" width="6.54296875" style="1" bestFit="1" customWidth="1"/>
    <col min="1051" max="1051" width="7.81640625" style="1" bestFit="1" customWidth="1"/>
    <col min="1052" max="1052" width="8" style="1" bestFit="1" customWidth="1"/>
    <col min="1053" max="1280" width="8.7265625" style="1"/>
    <col min="1281" max="1281" width="2.453125" style="1" customWidth="1"/>
    <col min="1282" max="1282" width="2.54296875" style="1" customWidth="1"/>
    <col min="1283" max="1283" width="14.54296875" style="1" customWidth="1"/>
    <col min="1284" max="1284" width="10" style="1" bestFit="1" customWidth="1"/>
    <col min="1285" max="1285" width="10.81640625" style="1" bestFit="1" customWidth="1"/>
    <col min="1286" max="1286" width="10" style="1" bestFit="1" customWidth="1"/>
    <col min="1287" max="1288" width="10" style="1" customWidth="1"/>
    <col min="1289" max="1289" width="4.1796875" style="1" customWidth="1"/>
    <col min="1290" max="1295" width="8.54296875" style="1" customWidth="1"/>
    <col min="1296" max="1296" width="2.54296875" style="1" customWidth="1"/>
    <col min="1297" max="1297" width="18.453125" style="1" customWidth="1"/>
    <col min="1298" max="1302" width="8.7265625" style="1"/>
    <col min="1303" max="1303" width="3.54296875" style="1" customWidth="1"/>
    <col min="1304" max="1304" width="15.81640625" style="1" bestFit="1" customWidth="1"/>
    <col min="1305" max="1306" width="6.54296875" style="1" bestFit="1" customWidth="1"/>
    <col min="1307" max="1307" width="7.81640625" style="1" bestFit="1" customWidth="1"/>
    <col min="1308" max="1308" width="8" style="1" bestFit="1" customWidth="1"/>
    <col min="1309" max="1536" width="8.7265625" style="1"/>
    <col min="1537" max="1537" width="2.453125" style="1" customWidth="1"/>
    <col min="1538" max="1538" width="2.54296875" style="1" customWidth="1"/>
    <col min="1539" max="1539" width="14.54296875" style="1" customWidth="1"/>
    <col min="1540" max="1540" width="10" style="1" bestFit="1" customWidth="1"/>
    <col min="1541" max="1541" width="10.81640625" style="1" bestFit="1" customWidth="1"/>
    <col min="1542" max="1542" width="10" style="1" bestFit="1" customWidth="1"/>
    <col min="1543" max="1544" width="10" style="1" customWidth="1"/>
    <col min="1545" max="1545" width="4.1796875" style="1" customWidth="1"/>
    <col min="1546" max="1551" width="8.54296875" style="1" customWidth="1"/>
    <col min="1552" max="1552" width="2.54296875" style="1" customWidth="1"/>
    <col min="1553" max="1553" width="18.453125" style="1" customWidth="1"/>
    <col min="1554" max="1558" width="8.7265625" style="1"/>
    <col min="1559" max="1559" width="3.54296875" style="1" customWidth="1"/>
    <col min="1560" max="1560" width="15.81640625" style="1" bestFit="1" customWidth="1"/>
    <col min="1561" max="1562" width="6.54296875" style="1" bestFit="1" customWidth="1"/>
    <col min="1563" max="1563" width="7.81640625" style="1" bestFit="1" customWidth="1"/>
    <col min="1564" max="1564" width="8" style="1" bestFit="1" customWidth="1"/>
    <col min="1565" max="1792" width="8.7265625" style="1"/>
    <col min="1793" max="1793" width="2.453125" style="1" customWidth="1"/>
    <col min="1794" max="1794" width="2.54296875" style="1" customWidth="1"/>
    <col min="1795" max="1795" width="14.54296875" style="1" customWidth="1"/>
    <col min="1796" max="1796" width="10" style="1" bestFit="1" customWidth="1"/>
    <col min="1797" max="1797" width="10.81640625" style="1" bestFit="1" customWidth="1"/>
    <col min="1798" max="1798" width="10" style="1" bestFit="1" customWidth="1"/>
    <col min="1799" max="1800" width="10" style="1" customWidth="1"/>
    <col min="1801" max="1801" width="4.1796875" style="1" customWidth="1"/>
    <col min="1802" max="1807" width="8.54296875" style="1" customWidth="1"/>
    <col min="1808" max="1808" width="2.54296875" style="1" customWidth="1"/>
    <col min="1809" max="1809" width="18.453125" style="1" customWidth="1"/>
    <col min="1810" max="1814" width="8.7265625" style="1"/>
    <col min="1815" max="1815" width="3.54296875" style="1" customWidth="1"/>
    <col min="1816" max="1816" width="15.81640625" style="1" bestFit="1" customWidth="1"/>
    <col min="1817" max="1818" width="6.54296875" style="1" bestFit="1" customWidth="1"/>
    <col min="1819" max="1819" width="7.81640625" style="1" bestFit="1" customWidth="1"/>
    <col min="1820" max="1820" width="8" style="1" bestFit="1" customWidth="1"/>
    <col min="1821" max="2048" width="8.7265625" style="1"/>
    <col min="2049" max="2049" width="2.453125" style="1" customWidth="1"/>
    <col min="2050" max="2050" width="2.54296875" style="1" customWidth="1"/>
    <col min="2051" max="2051" width="14.54296875" style="1" customWidth="1"/>
    <col min="2052" max="2052" width="10" style="1" bestFit="1" customWidth="1"/>
    <col min="2053" max="2053" width="10.81640625" style="1" bestFit="1" customWidth="1"/>
    <col min="2054" max="2054" width="10" style="1" bestFit="1" customWidth="1"/>
    <col min="2055" max="2056" width="10" style="1" customWidth="1"/>
    <col min="2057" max="2057" width="4.1796875" style="1" customWidth="1"/>
    <col min="2058" max="2063" width="8.54296875" style="1" customWidth="1"/>
    <col min="2064" max="2064" width="2.54296875" style="1" customWidth="1"/>
    <col min="2065" max="2065" width="18.453125" style="1" customWidth="1"/>
    <col min="2066" max="2070" width="8.7265625" style="1"/>
    <col min="2071" max="2071" width="3.54296875" style="1" customWidth="1"/>
    <col min="2072" max="2072" width="15.81640625" style="1" bestFit="1" customWidth="1"/>
    <col min="2073" max="2074" width="6.54296875" style="1" bestFit="1" customWidth="1"/>
    <col min="2075" max="2075" width="7.81640625" style="1" bestFit="1" customWidth="1"/>
    <col min="2076" max="2076" width="8" style="1" bestFit="1" customWidth="1"/>
    <col min="2077" max="2304" width="8.7265625" style="1"/>
    <col min="2305" max="2305" width="2.453125" style="1" customWidth="1"/>
    <col min="2306" max="2306" width="2.54296875" style="1" customWidth="1"/>
    <col min="2307" max="2307" width="14.54296875" style="1" customWidth="1"/>
    <col min="2308" max="2308" width="10" style="1" bestFit="1" customWidth="1"/>
    <col min="2309" max="2309" width="10.81640625" style="1" bestFit="1" customWidth="1"/>
    <col min="2310" max="2310" width="10" style="1" bestFit="1" customWidth="1"/>
    <col min="2311" max="2312" width="10" style="1" customWidth="1"/>
    <col min="2313" max="2313" width="4.1796875" style="1" customWidth="1"/>
    <col min="2314" max="2319" width="8.54296875" style="1" customWidth="1"/>
    <col min="2320" max="2320" width="2.54296875" style="1" customWidth="1"/>
    <col min="2321" max="2321" width="18.453125" style="1" customWidth="1"/>
    <col min="2322" max="2326" width="8.7265625" style="1"/>
    <col min="2327" max="2327" width="3.54296875" style="1" customWidth="1"/>
    <col min="2328" max="2328" width="15.81640625" style="1" bestFit="1" customWidth="1"/>
    <col min="2329" max="2330" width="6.54296875" style="1" bestFit="1" customWidth="1"/>
    <col min="2331" max="2331" width="7.81640625" style="1" bestFit="1" customWidth="1"/>
    <col min="2332" max="2332" width="8" style="1" bestFit="1" customWidth="1"/>
    <col min="2333" max="2560" width="8.7265625" style="1"/>
    <col min="2561" max="2561" width="2.453125" style="1" customWidth="1"/>
    <col min="2562" max="2562" width="2.54296875" style="1" customWidth="1"/>
    <col min="2563" max="2563" width="14.54296875" style="1" customWidth="1"/>
    <col min="2564" max="2564" width="10" style="1" bestFit="1" customWidth="1"/>
    <col min="2565" max="2565" width="10.81640625" style="1" bestFit="1" customWidth="1"/>
    <col min="2566" max="2566" width="10" style="1" bestFit="1" customWidth="1"/>
    <col min="2567" max="2568" width="10" style="1" customWidth="1"/>
    <col min="2569" max="2569" width="4.1796875" style="1" customWidth="1"/>
    <col min="2570" max="2575" width="8.54296875" style="1" customWidth="1"/>
    <col min="2576" max="2576" width="2.54296875" style="1" customWidth="1"/>
    <col min="2577" max="2577" width="18.453125" style="1" customWidth="1"/>
    <col min="2578" max="2582" width="8.7265625" style="1"/>
    <col min="2583" max="2583" width="3.54296875" style="1" customWidth="1"/>
    <col min="2584" max="2584" width="15.81640625" style="1" bestFit="1" customWidth="1"/>
    <col min="2585" max="2586" width="6.54296875" style="1" bestFit="1" customWidth="1"/>
    <col min="2587" max="2587" width="7.81640625" style="1" bestFit="1" customWidth="1"/>
    <col min="2588" max="2588" width="8" style="1" bestFit="1" customWidth="1"/>
    <col min="2589" max="2816" width="8.7265625" style="1"/>
    <col min="2817" max="2817" width="2.453125" style="1" customWidth="1"/>
    <col min="2818" max="2818" width="2.54296875" style="1" customWidth="1"/>
    <col min="2819" max="2819" width="14.54296875" style="1" customWidth="1"/>
    <col min="2820" max="2820" width="10" style="1" bestFit="1" customWidth="1"/>
    <col min="2821" max="2821" width="10.81640625" style="1" bestFit="1" customWidth="1"/>
    <col min="2822" max="2822" width="10" style="1" bestFit="1" customWidth="1"/>
    <col min="2823" max="2824" width="10" style="1" customWidth="1"/>
    <col min="2825" max="2825" width="4.1796875" style="1" customWidth="1"/>
    <col min="2826" max="2831" width="8.54296875" style="1" customWidth="1"/>
    <col min="2832" max="2832" width="2.54296875" style="1" customWidth="1"/>
    <col min="2833" max="2833" width="18.453125" style="1" customWidth="1"/>
    <col min="2834" max="2838" width="8.7265625" style="1"/>
    <col min="2839" max="2839" width="3.54296875" style="1" customWidth="1"/>
    <col min="2840" max="2840" width="15.81640625" style="1" bestFit="1" customWidth="1"/>
    <col min="2841" max="2842" width="6.54296875" style="1" bestFit="1" customWidth="1"/>
    <col min="2843" max="2843" width="7.81640625" style="1" bestFit="1" customWidth="1"/>
    <col min="2844" max="2844" width="8" style="1" bestFit="1" customWidth="1"/>
    <col min="2845" max="3072" width="8.7265625" style="1"/>
    <col min="3073" max="3073" width="2.453125" style="1" customWidth="1"/>
    <col min="3074" max="3074" width="2.54296875" style="1" customWidth="1"/>
    <col min="3075" max="3075" width="14.54296875" style="1" customWidth="1"/>
    <col min="3076" max="3076" width="10" style="1" bestFit="1" customWidth="1"/>
    <col min="3077" max="3077" width="10.81640625" style="1" bestFit="1" customWidth="1"/>
    <col min="3078" max="3078" width="10" style="1" bestFit="1" customWidth="1"/>
    <col min="3079" max="3080" width="10" style="1" customWidth="1"/>
    <col min="3081" max="3081" width="4.1796875" style="1" customWidth="1"/>
    <col min="3082" max="3087" width="8.54296875" style="1" customWidth="1"/>
    <col min="3088" max="3088" width="2.54296875" style="1" customWidth="1"/>
    <col min="3089" max="3089" width="18.453125" style="1" customWidth="1"/>
    <col min="3090" max="3094" width="8.7265625" style="1"/>
    <col min="3095" max="3095" width="3.54296875" style="1" customWidth="1"/>
    <col min="3096" max="3096" width="15.81640625" style="1" bestFit="1" customWidth="1"/>
    <col min="3097" max="3098" width="6.54296875" style="1" bestFit="1" customWidth="1"/>
    <col min="3099" max="3099" width="7.81640625" style="1" bestFit="1" customWidth="1"/>
    <col min="3100" max="3100" width="8" style="1" bestFit="1" customWidth="1"/>
    <col min="3101" max="3328" width="8.7265625" style="1"/>
    <col min="3329" max="3329" width="2.453125" style="1" customWidth="1"/>
    <col min="3330" max="3330" width="2.54296875" style="1" customWidth="1"/>
    <col min="3331" max="3331" width="14.54296875" style="1" customWidth="1"/>
    <col min="3332" max="3332" width="10" style="1" bestFit="1" customWidth="1"/>
    <col min="3333" max="3333" width="10.81640625" style="1" bestFit="1" customWidth="1"/>
    <col min="3334" max="3334" width="10" style="1" bestFit="1" customWidth="1"/>
    <col min="3335" max="3336" width="10" style="1" customWidth="1"/>
    <col min="3337" max="3337" width="4.1796875" style="1" customWidth="1"/>
    <col min="3338" max="3343" width="8.54296875" style="1" customWidth="1"/>
    <col min="3344" max="3344" width="2.54296875" style="1" customWidth="1"/>
    <col min="3345" max="3345" width="18.453125" style="1" customWidth="1"/>
    <col min="3346" max="3350" width="8.7265625" style="1"/>
    <col min="3351" max="3351" width="3.54296875" style="1" customWidth="1"/>
    <col min="3352" max="3352" width="15.81640625" style="1" bestFit="1" customWidth="1"/>
    <col min="3353" max="3354" width="6.54296875" style="1" bestFit="1" customWidth="1"/>
    <col min="3355" max="3355" width="7.81640625" style="1" bestFit="1" customWidth="1"/>
    <col min="3356" max="3356" width="8" style="1" bestFit="1" customWidth="1"/>
    <col min="3357" max="3584" width="8.7265625" style="1"/>
    <col min="3585" max="3585" width="2.453125" style="1" customWidth="1"/>
    <col min="3586" max="3586" width="2.54296875" style="1" customWidth="1"/>
    <col min="3587" max="3587" width="14.54296875" style="1" customWidth="1"/>
    <col min="3588" max="3588" width="10" style="1" bestFit="1" customWidth="1"/>
    <col min="3589" max="3589" width="10.81640625" style="1" bestFit="1" customWidth="1"/>
    <col min="3590" max="3590" width="10" style="1" bestFit="1" customWidth="1"/>
    <col min="3591" max="3592" width="10" style="1" customWidth="1"/>
    <col min="3593" max="3593" width="4.1796875" style="1" customWidth="1"/>
    <col min="3594" max="3599" width="8.54296875" style="1" customWidth="1"/>
    <col min="3600" max="3600" width="2.54296875" style="1" customWidth="1"/>
    <col min="3601" max="3601" width="18.453125" style="1" customWidth="1"/>
    <col min="3602" max="3606" width="8.7265625" style="1"/>
    <col min="3607" max="3607" width="3.54296875" style="1" customWidth="1"/>
    <col min="3608" max="3608" width="15.81640625" style="1" bestFit="1" customWidth="1"/>
    <col min="3609" max="3610" width="6.54296875" style="1" bestFit="1" customWidth="1"/>
    <col min="3611" max="3611" width="7.81640625" style="1" bestFit="1" customWidth="1"/>
    <col min="3612" max="3612" width="8" style="1" bestFit="1" customWidth="1"/>
    <col min="3613" max="3840" width="8.7265625" style="1"/>
    <col min="3841" max="3841" width="2.453125" style="1" customWidth="1"/>
    <col min="3842" max="3842" width="2.54296875" style="1" customWidth="1"/>
    <col min="3843" max="3843" width="14.54296875" style="1" customWidth="1"/>
    <col min="3844" max="3844" width="10" style="1" bestFit="1" customWidth="1"/>
    <col min="3845" max="3845" width="10.81640625" style="1" bestFit="1" customWidth="1"/>
    <col min="3846" max="3846" width="10" style="1" bestFit="1" customWidth="1"/>
    <col min="3847" max="3848" width="10" style="1" customWidth="1"/>
    <col min="3849" max="3849" width="4.1796875" style="1" customWidth="1"/>
    <col min="3850" max="3855" width="8.54296875" style="1" customWidth="1"/>
    <col min="3856" max="3856" width="2.54296875" style="1" customWidth="1"/>
    <col min="3857" max="3857" width="18.453125" style="1" customWidth="1"/>
    <col min="3858" max="3862" width="8.7265625" style="1"/>
    <col min="3863" max="3863" width="3.54296875" style="1" customWidth="1"/>
    <col min="3864" max="3864" width="15.81640625" style="1" bestFit="1" customWidth="1"/>
    <col min="3865" max="3866" width="6.54296875" style="1" bestFit="1" customWidth="1"/>
    <col min="3867" max="3867" width="7.81640625" style="1" bestFit="1" customWidth="1"/>
    <col min="3868" max="3868" width="8" style="1" bestFit="1" customWidth="1"/>
    <col min="3869" max="4096" width="8.7265625" style="1"/>
    <col min="4097" max="4097" width="2.453125" style="1" customWidth="1"/>
    <col min="4098" max="4098" width="2.54296875" style="1" customWidth="1"/>
    <col min="4099" max="4099" width="14.54296875" style="1" customWidth="1"/>
    <col min="4100" max="4100" width="10" style="1" bestFit="1" customWidth="1"/>
    <col min="4101" max="4101" width="10.81640625" style="1" bestFit="1" customWidth="1"/>
    <col min="4102" max="4102" width="10" style="1" bestFit="1" customWidth="1"/>
    <col min="4103" max="4104" width="10" style="1" customWidth="1"/>
    <col min="4105" max="4105" width="4.1796875" style="1" customWidth="1"/>
    <col min="4106" max="4111" width="8.54296875" style="1" customWidth="1"/>
    <col min="4112" max="4112" width="2.54296875" style="1" customWidth="1"/>
    <col min="4113" max="4113" width="18.453125" style="1" customWidth="1"/>
    <col min="4114" max="4118" width="8.7265625" style="1"/>
    <col min="4119" max="4119" width="3.54296875" style="1" customWidth="1"/>
    <col min="4120" max="4120" width="15.81640625" style="1" bestFit="1" customWidth="1"/>
    <col min="4121" max="4122" width="6.54296875" style="1" bestFit="1" customWidth="1"/>
    <col min="4123" max="4123" width="7.81640625" style="1" bestFit="1" customWidth="1"/>
    <col min="4124" max="4124" width="8" style="1" bestFit="1" customWidth="1"/>
    <col min="4125" max="4352" width="8.7265625" style="1"/>
    <col min="4353" max="4353" width="2.453125" style="1" customWidth="1"/>
    <col min="4354" max="4354" width="2.54296875" style="1" customWidth="1"/>
    <col min="4355" max="4355" width="14.54296875" style="1" customWidth="1"/>
    <col min="4356" max="4356" width="10" style="1" bestFit="1" customWidth="1"/>
    <col min="4357" max="4357" width="10.81640625" style="1" bestFit="1" customWidth="1"/>
    <col min="4358" max="4358" width="10" style="1" bestFit="1" customWidth="1"/>
    <col min="4359" max="4360" width="10" style="1" customWidth="1"/>
    <col min="4361" max="4361" width="4.1796875" style="1" customWidth="1"/>
    <col min="4362" max="4367" width="8.54296875" style="1" customWidth="1"/>
    <col min="4368" max="4368" width="2.54296875" style="1" customWidth="1"/>
    <col min="4369" max="4369" width="18.453125" style="1" customWidth="1"/>
    <col min="4370" max="4374" width="8.7265625" style="1"/>
    <col min="4375" max="4375" width="3.54296875" style="1" customWidth="1"/>
    <col min="4376" max="4376" width="15.81640625" style="1" bestFit="1" customWidth="1"/>
    <col min="4377" max="4378" width="6.54296875" style="1" bestFit="1" customWidth="1"/>
    <col min="4379" max="4379" width="7.81640625" style="1" bestFit="1" customWidth="1"/>
    <col min="4380" max="4380" width="8" style="1" bestFit="1" customWidth="1"/>
    <col min="4381" max="4608" width="8.7265625" style="1"/>
    <col min="4609" max="4609" width="2.453125" style="1" customWidth="1"/>
    <col min="4610" max="4610" width="2.54296875" style="1" customWidth="1"/>
    <col min="4611" max="4611" width="14.54296875" style="1" customWidth="1"/>
    <col min="4612" max="4612" width="10" style="1" bestFit="1" customWidth="1"/>
    <col min="4613" max="4613" width="10.81640625" style="1" bestFit="1" customWidth="1"/>
    <col min="4614" max="4614" width="10" style="1" bestFit="1" customWidth="1"/>
    <col min="4615" max="4616" width="10" style="1" customWidth="1"/>
    <col min="4617" max="4617" width="4.1796875" style="1" customWidth="1"/>
    <col min="4618" max="4623" width="8.54296875" style="1" customWidth="1"/>
    <col min="4624" max="4624" width="2.54296875" style="1" customWidth="1"/>
    <col min="4625" max="4625" width="18.453125" style="1" customWidth="1"/>
    <col min="4626" max="4630" width="8.7265625" style="1"/>
    <col min="4631" max="4631" width="3.54296875" style="1" customWidth="1"/>
    <col min="4632" max="4632" width="15.81640625" style="1" bestFit="1" customWidth="1"/>
    <col min="4633" max="4634" width="6.54296875" style="1" bestFit="1" customWidth="1"/>
    <col min="4635" max="4635" width="7.81640625" style="1" bestFit="1" customWidth="1"/>
    <col min="4636" max="4636" width="8" style="1" bestFit="1" customWidth="1"/>
    <col min="4637" max="4864" width="8.7265625" style="1"/>
    <col min="4865" max="4865" width="2.453125" style="1" customWidth="1"/>
    <col min="4866" max="4866" width="2.54296875" style="1" customWidth="1"/>
    <col min="4867" max="4867" width="14.54296875" style="1" customWidth="1"/>
    <col min="4868" max="4868" width="10" style="1" bestFit="1" customWidth="1"/>
    <col min="4869" max="4869" width="10.81640625" style="1" bestFit="1" customWidth="1"/>
    <col min="4870" max="4870" width="10" style="1" bestFit="1" customWidth="1"/>
    <col min="4871" max="4872" width="10" style="1" customWidth="1"/>
    <col min="4873" max="4873" width="4.1796875" style="1" customWidth="1"/>
    <col min="4874" max="4879" width="8.54296875" style="1" customWidth="1"/>
    <col min="4880" max="4880" width="2.54296875" style="1" customWidth="1"/>
    <col min="4881" max="4881" width="18.453125" style="1" customWidth="1"/>
    <col min="4882" max="4886" width="8.7265625" style="1"/>
    <col min="4887" max="4887" width="3.54296875" style="1" customWidth="1"/>
    <col min="4888" max="4888" width="15.81640625" style="1" bestFit="1" customWidth="1"/>
    <col min="4889" max="4890" width="6.54296875" style="1" bestFit="1" customWidth="1"/>
    <col min="4891" max="4891" width="7.81640625" style="1" bestFit="1" customWidth="1"/>
    <col min="4892" max="4892" width="8" style="1" bestFit="1" customWidth="1"/>
    <col min="4893" max="5120" width="8.7265625" style="1"/>
    <col min="5121" max="5121" width="2.453125" style="1" customWidth="1"/>
    <col min="5122" max="5122" width="2.54296875" style="1" customWidth="1"/>
    <col min="5123" max="5123" width="14.54296875" style="1" customWidth="1"/>
    <col min="5124" max="5124" width="10" style="1" bestFit="1" customWidth="1"/>
    <col min="5125" max="5125" width="10.81640625" style="1" bestFit="1" customWidth="1"/>
    <col min="5126" max="5126" width="10" style="1" bestFit="1" customWidth="1"/>
    <col min="5127" max="5128" width="10" style="1" customWidth="1"/>
    <col min="5129" max="5129" width="4.1796875" style="1" customWidth="1"/>
    <col min="5130" max="5135" width="8.54296875" style="1" customWidth="1"/>
    <col min="5136" max="5136" width="2.54296875" style="1" customWidth="1"/>
    <col min="5137" max="5137" width="18.453125" style="1" customWidth="1"/>
    <col min="5138" max="5142" width="8.7265625" style="1"/>
    <col min="5143" max="5143" width="3.54296875" style="1" customWidth="1"/>
    <col min="5144" max="5144" width="15.81640625" style="1" bestFit="1" customWidth="1"/>
    <col min="5145" max="5146" width="6.54296875" style="1" bestFit="1" customWidth="1"/>
    <col min="5147" max="5147" width="7.81640625" style="1" bestFit="1" customWidth="1"/>
    <col min="5148" max="5148" width="8" style="1" bestFit="1" customWidth="1"/>
    <col min="5149" max="5376" width="8.7265625" style="1"/>
    <col min="5377" max="5377" width="2.453125" style="1" customWidth="1"/>
    <col min="5378" max="5378" width="2.54296875" style="1" customWidth="1"/>
    <col min="5379" max="5379" width="14.54296875" style="1" customWidth="1"/>
    <col min="5380" max="5380" width="10" style="1" bestFit="1" customWidth="1"/>
    <col min="5381" max="5381" width="10.81640625" style="1" bestFit="1" customWidth="1"/>
    <col min="5382" max="5382" width="10" style="1" bestFit="1" customWidth="1"/>
    <col min="5383" max="5384" width="10" style="1" customWidth="1"/>
    <col min="5385" max="5385" width="4.1796875" style="1" customWidth="1"/>
    <col min="5386" max="5391" width="8.54296875" style="1" customWidth="1"/>
    <col min="5392" max="5392" width="2.54296875" style="1" customWidth="1"/>
    <col min="5393" max="5393" width="18.453125" style="1" customWidth="1"/>
    <col min="5394" max="5398" width="8.7265625" style="1"/>
    <col min="5399" max="5399" width="3.54296875" style="1" customWidth="1"/>
    <col min="5400" max="5400" width="15.81640625" style="1" bestFit="1" customWidth="1"/>
    <col min="5401" max="5402" width="6.54296875" style="1" bestFit="1" customWidth="1"/>
    <col min="5403" max="5403" width="7.81640625" style="1" bestFit="1" customWidth="1"/>
    <col min="5404" max="5404" width="8" style="1" bestFit="1" customWidth="1"/>
    <col min="5405" max="5632" width="8.7265625" style="1"/>
    <col min="5633" max="5633" width="2.453125" style="1" customWidth="1"/>
    <col min="5634" max="5634" width="2.54296875" style="1" customWidth="1"/>
    <col min="5635" max="5635" width="14.54296875" style="1" customWidth="1"/>
    <col min="5636" max="5636" width="10" style="1" bestFit="1" customWidth="1"/>
    <col min="5637" max="5637" width="10.81640625" style="1" bestFit="1" customWidth="1"/>
    <col min="5638" max="5638" width="10" style="1" bestFit="1" customWidth="1"/>
    <col min="5639" max="5640" width="10" style="1" customWidth="1"/>
    <col min="5641" max="5641" width="4.1796875" style="1" customWidth="1"/>
    <col min="5642" max="5647" width="8.54296875" style="1" customWidth="1"/>
    <col min="5648" max="5648" width="2.54296875" style="1" customWidth="1"/>
    <col min="5649" max="5649" width="18.453125" style="1" customWidth="1"/>
    <col min="5650" max="5654" width="8.7265625" style="1"/>
    <col min="5655" max="5655" width="3.54296875" style="1" customWidth="1"/>
    <col min="5656" max="5656" width="15.81640625" style="1" bestFit="1" customWidth="1"/>
    <col min="5657" max="5658" width="6.54296875" style="1" bestFit="1" customWidth="1"/>
    <col min="5659" max="5659" width="7.81640625" style="1" bestFit="1" customWidth="1"/>
    <col min="5660" max="5660" width="8" style="1" bestFit="1" customWidth="1"/>
    <col min="5661" max="5888" width="8.7265625" style="1"/>
    <col min="5889" max="5889" width="2.453125" style="1" customWidth="1"/>
    <col min="5890" max="5890" width="2.54296875" style="1" customWidth="1"/>
    <col min="5891" max="5891" width="14.54296875" style="1" customWidth="1"/>
    <col min="5892" max="5892" width="10" style="1" bestFit="1" customWidth="1"/>
    <col min="5893" max="5893" width="10.81640625" style="1" bestFit="1" customWidth="1"/>
    <col min="5894" max="5894" width="10" style="1" bestFit="1" customWidth="1"/>
    <col min="5895" max="5896" width="10" style="1" customWidth="1"/>
    <col min="5897" max="5897" width="4.1796875" style="1" customWidth="1"/>
    <col min="5898" max="5903" width="8.54296875" style="1" customWidth="1"/>
    <col min="5904" max="5904" width="2.54296875" style="1" customWidth="1"/>
    <col min="5905" max="5905" width="18.453125" style="1" customWidth="1"/>
    <col min="5906" max="5910" width="8.7265625" style="1"/>
    <col min="5911" max="5911" width="3.54296875" style="1" customWidth="1"/>
    <col min="5912" max="5912" width="15.81640625" style="1" bestFit="1" customWidth="1"/>
    <col min="5913" max="5914" width="6.54296875" style="1" bestFit="1" customWidth="1"/>
    <col min="5915" max="5915" width="7.81640625" style="1" bestFit="1" customWidth="1"/>
    <col min="5916" max="5916" width="8" style="1" bestFit="1" customWidth="1"/>
    <col min="5917" max="6144" width="8.7265625" style="1"/>
    <col min="6145" max="6145" width="2.453125" style="1" customWidth="1"/>
    <col min="6146" max="6146" width="2.54296875" style="1" customWidth="1"/>
    <col min="6147" max="6147" width="14.54296875" style="1" customWidth="1"/>
    <col min="6148" max="6148" width="10" style="1" bestFit="1" customWidth="1"/>
    <col min="6149" max="6149" width="10.81640625" style="1" bestFit="1" customWidth="1"/>
    <col min="6150" max="6150" width="10" style="1" bestFit="1" customWidth="1"/>
    <col min="6151" max="6152" width="10" style="1" customWidth="1"/>
    <col min="6153" max="6153" width="4.1796875" style="1" customWidth="1"/>
    <col min="6154" max="6159" width="8.54296875" style="1" customWidth="1"/>
    <col min="6160" max="6160" width="2.54296875" style="1" customWidth="1"/>
    <col min="6161" max="6161" width="18.453125" style="1" customWidth="1"/>
    <col min="6162" max="6166" width="8.7265625" style="1"/>
    <col min="6167" max="6167" width="3.54296875" style="1" customWidth="1"/>
    <col min="6168" max="6168" width="15.81640625" style="1" bestFit="1" customWidth="1"/>
    <col min="6169" max="6170" width="6.54296875" style="1" bestFit="1" customWidth="1"/>
    <col min="6171" max="6171" width="7.81640625" style="1" bestFit="1" customWidth="1"/>
    <col min="6172" max="6172" width="8" style="1" bestFit="1" customWidth="1"/>
    <col min="6173" max="6400" width="8.7265625" style="1"/>
    <col min="6401" max="6401" width="2.453125" style="1" customWidth="1"/>
    <col min="6402" max="6402" width="2.54296875" style="1" customWidth="1"/>
    <col min="6403" max="6403" width="14.54296875" style="1" customWidth="1"/>
    <col min="6404" max="6404" width="10" style="1" bestFit="1" customWidth="1"/>
    <col min="6405" max="6405" width="10.81640625" style="1" bestFit="1" customWidth="1"/>
    <col min="6406" max="6406" width="10" style="1" bestFit="1" customWidth="1"/>
    <col min="6407" max="6408" width="10" style="1" customWidth="1"/>
    <col min="6409" max="6409" width="4.1796875" style="1" customWidth="1"/>
    <col min="6410" max="6415" width="8.54296875" style="1" customWidth="1"/>
    <col min="6416" max="6416" width="2.54296875" style="1" customWidth="1"/>
    <col min="6417" max="6417" width="18.453125" style="1" customWidth="1"/>
    <col min="6418" max="6422" width="8.7265625" style="1"/>
    <col min="6423" max="6423" width="3.54296875" style="1" customWidth="1"/>
    <col min="6424" max="6424" width="15.81640625" style="1" bestFit="1" customWidth="1"/>
    <col min="6425" max="6426" width="6.54296875" style="1" bestFit="1" customWidth="1"/>
    <col min="6427" max="6427" width="7.81640625" style="1" bestFit="1" customWidth="1"/>
    <col min="6428" max="6428" width="8" style="1" bestFit="1" customWidth="1"/>
    <col min="6429" max="6656" width="8.7265625" style="1"/>
    <col min="6657" max="6657" width="2.453125" style="1" customWidth="1"/>
    <col min="6658" max="6658" width="2.54296875" style="1" customWidth="1"/>
    <col min="6659" max="6659" width="14.54296875" style="1" customWidth="1"/>
    <col min="6660" max="6660" width="10" style="1" bestFit="1" customWidth="1"/>
    <col min="6661" max="6661" width="10.81640625" style="1" bestFit="1" customWidth="1"/>
    <col min="6662" max="6662" width="10" style="1" bestFit="1" customWidth="1"/>
    <col min="6663" max="6664" width="10" style="1" customWidth="1"/>
    <col min="6665" max="6665" width="4.1796875" style="1" customWidth="1"/>
    <col min="6666" max="6671" width="8.54296875" style="1" customWidth="1"/>
    <col min="6672" max="6672" width="2.54296875" style="1" customWidth="1"/>
    <col min="6673" max="6673" width="18.453125" style="1" customWidth="1"/>
    <col min="6674" max="6678" width="8.7265625" style="1"/>
    <col min="6679" max="6679" width="3.54296875" style="1" customWidth="1"/>
    <col min="6680" max="6680" width="15.81640625" style="1" bestFit="1" customWidth="1"/>
    <col min="6681" max="6682" width="6.54296875" style="1" bestFit="1" customWidth="1"/>
    <col min="6683" max="6683" width="7.81640625" style="1" bestFit="1" customWidth="1"/>
    <col min="6684" max="6684" width="8" style="1" bestFit="1" customWidth="1"/>
    <col min="6685" max="6912" width="8.7265625" style="1"/>
    <col min="6913" max="6913" width="2.453125" style="1" customWidth="1"/>
    <col min="6914" max="6914" width="2.54296875" style="1" customWidth="1"/>
    <col min="6915" max="6915" width="14.54296875" style="1" customWidth="1"/>
    <col min="6916" max="6916" width="10" style="1" bestFit="1" customWidth="1"/>
    <col min="6917" max="6917" width="10.81640625" style="1" bestFit="1" customWidth="1"/>
    <col min="6918" max="6918" width="10" style="1" bestFit="1" customWidth="1"/>
    <col min="6919" max="6920" width="10" style="1" customWidth="1"/>
    <col min="6921" max="6921" width="4.1796875" style="1" customWidth="1"/>
    <col min="6922" max="6927" width="8.54296875" style="1" customWidth="1"/>
    <col min="6928" max="6928" width="2.54296875" style="1" customWidth="1"/>
    <col min="6929" max="6929" width="18.453125" style="1" customWidth="1"/>
    <col min="6930" max="6934" width="8.7265625" style="1"/>
    <col min="6935" max="6935" width="3.54296875" style="1" customWidth="1"/>
    <col min="6936" max="6936" width="15.81640625" style="1" bestFit="1" customWidth="1"/>
    <col min="6937" max="6938" width="6.54296875" style="1" bestFit="1" customWidth="1"/>
    <col min="6939" max="6939" width="7.81640625" style="1" bestFit="1" customWidth="1"/>
    <col min="6940" max="6940" width="8" style="1" bestFit="1" customWidth="1"/>
    <col min="6941" max="7168" width="8.7265625" style="1"/>
    <col min="7169" max="7169" width="2.453125" style="1" customWidth="1"/>
    <col min="7170" max="7170" width="2.54296875" style="1" customWidth="1"/>
    <col min="7171" max="7171" width="14.54296875" style="1" customWidth="1"/>
    <col min="7172" max="7172" width="10" style="1" bestFit="1" customWidth="1"/>
    <col min="7173" max="7173" width="10.81640625" style="1" bestFit="1" customWidth="1"/>
    <col min="7174" max="7174" width="10" style="1" bestFit="1" customWidth="1"/>
    <col min="7175" max="7176" width="10" style="1" customWidth="1"/>
    <col min="7177" max="7177" width="4.1796875" style="1" customWidth="1"/>
    <col min="7178" max="7183" width="8.54296875" style="1" customWidth="1"/>
    <col min="7184" max="7184" width="2.54296875" style="1" customWidth="1"/>
    <col min="7185" max="7185" width="18.453125" style="1" customWidth="1"/>
    <col min="7186" max="7190" width="8.7265625" style="1"/>
    <col min="7191" max="7191" width="3.54296875" style="1" customWidth="1"/>
    <col min="7192" max="7192" width="15.81640625" style="1" bestFit="1" customWidth="1"/>
    <col min="7193" max="7194" width="6.54296875" style="1" bestFit="1" customWidth="1"/>
    <col min="7195" max="7195" width="7.81640625" style="1" bestFit="1" customWidth="1"/>
    <col min="7196" max="7196" width="8" style="1" bestFit="1" customWidth="1"/>
    <col min="7197" max="7424" width="8.7265625" style="1"/>
    <col min="7425" max="7425" width="2.453125" style="1" customWidth="1"/>
    <col min="7426" max="7426" width="2.54296875" style="1" customWidth="1"/>
    <col min="7427" max="7427" width="14.54296875" style="1" customWidth="1"/>
    <col min="7428" max="7428" width="10" style="1" bestFit="1" customWidth="1"/>
    <col min="7429" max="7429" width="10.81640625" style="1" bestFit="1" customWidth="1"/>
    <col min="7430" max="7430" width="10" style="1" bestFit="1" customWidth="1"/>
    <col min="7431" max="7432" width="10" style="1" customWidth="1"/>
    <col min="7433" max="7433" width="4.1796875" style="1" customWidth="1"/>
    <col min="7434" max="7439" width="8.54296875" style="1" customWidth="1"/>
    <col min="7440" max="7440" width="2.54296875" style="1" customWidth="1"/>
    <col min="7441" max="7441" width="18.453125" style="1" customWidth="1"/>
    <col min="7442" max="7446" width="8.7265625" style="1"/>
    <col min="7447" max="7447" width="3.54296875" style="1" customWidth="1"/>
    <col min="7448" max="7448" width="15.81640625" style="1" bestFit="1" customWidth="1"/>
    <col min="7449" max="7450" width="6.54296875" style="1" bestFit="1" customWidth="1"/>
    <col min="7451" max="7451" width="7.81640625" style="1" bestFit="1" customWidth="1"/>
    <col min="7452" max="7452" width="8" style="1" bestFit="1" customWidth="1"/>
    <col min="7453" max="7680" width="8.7265625" style="1"/>
    <col min="7681" max="7681" width="2.453125" style="1" customWidth="1"/>
    <col min="7682" max="7682" width="2.54296875" style="1" customWidth="1"/>
    <col min="7683" max="7683" width="14.54296875" style="1" customWidth="1"/>
    <col min="7684" max="7684" width="10" style="1" bestFit="1" customWidth="1"/>
    <col min="7685" max="7685" width="10.81640625" style="1" bestFit="1" customWidth="1"/>
    <col min="7686" max="7686" width="10" style="1" bestFit="1" customWidth="1"/>
    <col min="7687" max="7688" width="10" style="1" customWidth="1"/>
    <col min="7689" max="7689" width="4.1796875" style="1" customWidth="1"/>
    <col min="7690" max="7695" width="8.54296875" style="1" customWidth="1"/>
    <col min="7696" max="7696" width="2.54296875" style="1" customWidth="1"/>
    <col min="7697" max="7697" width="18.453125" style="1" customWidth="1"/>
    <col min="7698" max="7702" width="8.7265625" style="1"/>
    <col min="7703" max="7703" width="3.54296875" style="1" customWidth="1"/>
    <col min="7704" max="7704" width="15.81640625" style="1" bestFit="1" customWidth="1"/>
    <col min="7705" max="7706" width="6.54296875" style="1" bestFit="1" customWidth="1"/>
    <col min="7707" max="7707" width="7.81640625" style="1" bestFit="1" customWidth="1"/>
    <col min="7708" max="7708" width="8" style="1" bestFit="1" customWidth="1"/>
    <col min="7709" max="7936" width="8.7265625" style="1"/>
    <col min="7937" max="7937" width="2.453125" style="1" customWidth="1"/>
    <col min="7938" max="7938" width="2.54296875" style="1" customWidth="1"/>
    <col min="7939" max="7939" width="14.54296875" style="1" customWidth="1"/>
    <col min="7940" max="7940" width="10" style="1" bestFit="1" customWidth="1"/>
    <col min="7941" max="7941" width="10.81640625" style="1" bestFit="1" customWidth="1"/>
    <col min="7942" max="7942" width="10" style="1" bestFit="1" customWidth="1"/>
    <col min="7943" max="7944" width="10" style="1" customWidth="1"/>
    <col min="7945" max="7945" width="4.1796875" style="1" customWidth="1"/>
    <col min="7946" max="7951" width="8.54296875" style="1" customWidth="1"/>
    <col min="7952" max="7952" width="2.54296875" style="1" customWidth="1"/>
    <col min="7953" max="7953" width="18.453125" style="1" customWidth="1"/>
    <col min="7954" max="7958" width="8.7265625" style="1"/>
    <col min="7959" max="7959" width="3.54296875" style="1" customWidth="1"/>
    <col min="7960" max="7960" width="15.81640625" style="1" bestFit="1" customWidth="1"/>
    <col min="7961" max="7962" width="6.54296875" style="1" bestFit="1" customWidth="1"/>
    <col min="7963" max="7963" width="7.81640625" style="1" bestFit="1" customWidth="1"/>
    <col min="7964" max="7964" width="8" style="1" bestFit="1" customWidth="1"/>
    <col min="7965" max="8192" width="8.7265625" style="1"/>
    <col min="8193" max="8193" width="2.453125" style="1" customWidth="1"/>
    <col min="8194" max="8194" width="2.54296875" style="1" customWidth="1"/>
    <col min="8195" max="8195" width="14.54296875" style="1" customWidth="1"/>
    <col min="8196" max="8196" width="10" style="1" bestFit="1" customWidth="1"/>
    <col min="8197" max="8197" width="10.81640625" style="1" bestFit="1" customWidth="1"/>
    <col min="8198" max="8198" width="10" style="1" bestFit="1" customWidth="1"/>
    <col min="8199" max="8200" width="10" style="1" customWidth="1"/>
    <col min="8201" max="8201" width="4.1796875" style="1" customWidth="1"/>
    <col min="8202" max="8207" width="8.54296875" style="1" customWidth="1"/>
    <col min="8208" max="8208" width="2.54296875" style="1" customWidth="1"/>
    <col min="8209" max="8209" width="18.453125" style="1" customWidth="1"/>
    <col min="8210" max="8214" width="8.7265625" style="1"/>
    <col min="8215" max="8215" width="3.54296875" style="1" customWidth="1"/>
    <col min="8216" max="8216" width="15.81640625" style="1" bestFit="1" customWidth="1"/>
    <col min="8217" max="8218" width="6.54296875" style="1" bestFit="1" customWidth="1"/>
    <col min="8219" max="8219" width="7.81640625" style="1" bestFit="1" customWidth="1"/>
    <col min="8220" max="8220" width="8" style="1" bestFit="1" customWidth="1"/>
    <col min="8221" max="8448" width="8.7265625" style="1"/>
    <col min="8449" max="8449" width="2.453125" style="1" customWidth="1"/>
    <col min="8450" max="8450" width="2.54296875" style="1" customWidth="1"/>
    <col min="8451" max="8451" width="14.54296875" style="1" customWidth="1"/>
    <col min="8452" max="8452" width="10" style="1" bestFit="1" customWidth="1"/>
    <col min="8453" max="8453" width="10.81640625" style="1" bestFit="1" customWidth="1"/>
    <col min="8454" max="8454" width="10" style="1" bestFit="1" customWidth="1"/>
    <col min="8455" max="8456" width="10" style="1" customWidth="1"/>
    <col min="8457" max="8457" width="4.1796875" style="1" customWidth="1"/>
    <col min="8458" max="8463" width="8.54296875" style="1" customWidth="1"/>
    <col min="8464" max="8464" width="2.54296875" style="1" customWidth="1"/>
    <col min="8465" max="8465" width="18.453125" style="1" customWidth="1"/>
    <col min="8466" max="8470" width="8.7265625" style="1"/>
    <col min="8471" max="8471" width="3.54296875" style="1" customWidth="1"/>
    <col min="8472" max="8472" width="15.81640625" style="1" bestFit="1" customWidth="1"/>
    <col min="8473" max="8474" width="6.54296875" style="1" bestFit="1" customWidth="1"/>
    <col min="8475" max="8475" width="7.81640625" style="1" bestFit="1" customWidth="1"/>
    <col min="8476" max="8476" width="8" style="1" bestFit="1" customWidth="1"/>
    <col min="8477" max="8704" width="8.7265625" style="1"/>
    <col min="8705" max="8705" width="2.453125" style="1" customWidth="1"/>
    <col min="8706" max="8706" width="2.54296875" style="1" customWidth="1"/>
    <col min="8707" max="8707" width="14.54296875" style="1" customWidth="1"/>
    <col min="8708" max="8708" width="10" style="1" bestFit="1" customWidth="1"/>
    <col min="8709" max="8709" width="10.81640625" style="1" bestFit="1" customWidth="1"/>
    <col min="8710" max="8710" width="10" style="1" bestFit="1" customWidth="1"/>
    <col min="8711" max="8712" width="10" style="1" customWidth="1"/>
    <col min="8713" max="8713" width="4.1796875" style="1" customWidth="1"/>
    <col min="8714" max="8719" width="8.54296875" style="1" customWidth="1"/>
    <col min="8720" max="8720" width="2.54296875" style="1" customWidth="1"/>
    <col min="8721" max="8721" width="18.453125" style="1" customWidth="1"/>
    <col min="8722" max="8726" width="8.7265625" style="1"/>
    <col min="8727" max="8727" width="3.54296875" style="1" customWidth="1"/>
    <col min="8728" max="8728" width="15.81640625" style="1" bestFit="1" customWidth="1"/>
    <col min="8729" max="8730" width="6.54296875" style="1" bestFit="1" customWidth="1"/>
    <col min="8731" max="8731" width="7.81640625" style="1" bestFit="1" customWidth="1"/>
    <col min="8732" max="8732" width="8" style="1" bestFit="1" customWidth="1"/>
    <col min="8733" max="8960" width="8.7265625" style="1"/>
    <col min="8961" max="8961" width="2.453125" style="1" customWidth="1"/>
    <col min="8962" max="8962" width="2.54296875" style="1" customWidth="1"/>
    <col min="8963" max="8963" width="14.54296875" style="1" customWidth="1"/>
    <col min="8964" max="8964" width="10" style="1" bestFit="1" customWidth="1"/>
    <col min="8965" max="8965" width="10.81640625" style="1" bestFit="1" customWidth="1"/>
    <col min="8966" max="8966" width="10" style="1" bestFit="1" customWidth="1"/>
    <col min="8967" max="8968" width="10" style="1" customWidth="1"/>
    <col min="8969" max="8969" width="4.1796875" style="1" customWidth="1"/>
    <col min="8970" max="8975" width="8.54296875" style="1" customWidth="1"/>
    <col min="8976" max="8976" width="2.54296875" style="1" customWidth="1"/>
    <col min="8977" max="8977" width="18.453125" style="1" customWidth="1"/>
    <col min="8978" max="8982" width="8.7265625" style="1"/>
    <col min="8983" max="8983" width="3.54296875" style="1" customWidth="1"/>
    <col min="8984" max="8984" width="15.81640625" style="1" bestFit="1" customWidth="1"/>
    <col min="8985" max="8986" width="6.54296875" style="1" bestFit="1" customWidth="1"/>
    <col min="8987" max="8987" width="7.81640625" style="1" bestFit="1" customWidth="1"/>
    <col min="8988" max="8988" width="8" style="1" bestFit="1" customWidth="1"/>
    <col min="8989" max="9216" width="8.7265625" style="1"/>
    <col min="9217" max="9217" width="2.453125" style="1" customWidth="1"/>
    <col min="9218" max="9218" width="2.54296875" style="1" customWidth="1"/>
    <col min="9219" max="9219" width="14.54296875" style="1" customWidth="1"/>
    <col min="9220" max="9220" width="10" style="1" bestFit="1" customWidth="1"/>
    <col min="9221" max="9221" width="10.81640625" style="1" bestFit="1" customWidth="1"/>
    <col min="9222" max="9222" width="10" style="1" bestFit="1" customWidth="1"/>
    <col min="9223" max="9224" width="10" style="1" customWidth="1"/>
    <col min="9225" max="9225" width="4.1796875" style="1" customWidth="1"/>
    <col min="9226" max="9231" width="8.54296875" style="1" customWidth="1"/>
    <col min="9232" max="9232" width="2.54296875" style="1" customWidth="1"/>
    <col min="9233" max="9233" width="18.453125" style="1" customWidth="1"/>
    <col min="9234" max="9238" width="8.7265625" style="1"/>
    <col min="9239" max="9239" width="3.54296875" style="1" customWidth="1"/>
    <col min="9240" max="9240" width="15.81640625" style="1" bestFit="1" customWidth="1"/>
    <col min="9241" max="9242" width="6.54296875" style="1" bestFit="1" customWidth="1"/>
    <col min="9243" max="9243" width="7.81640625" style="1" bestFit="1" customWidth="1"/>
    <col min="9244" max="9244" width="8" style="1" bestFit="1" customWidth="1"/>
    <col min="9245" max="9472" width="8.7265625" style="1"/>
    <col min="9473" max="9473" width="2.453125" style="1" customWidth="1"/>
    <col min="9474" max="9474" width="2.54296875" style="1" customWidth="1"/>
    <col min="9475" max="9475" width="14.54296875" style="1" customWidth="1"/>
    <col min="9476" max="9476" width="10" style="1" bestFit="1" customWidth="1"/>
    <col min="9477" max="9477" width="10.81640625" style="1" bestFit="1" customWidth="1"/>
    <col min="9478" max="9478" width="10" style="1" bestFit="1" customWidth="1"/>
    <col min="9479" max="9480" width="10" style="1" customWidth="1"/>
    <col min="9481" max="9481" width="4.1796875" style="1" customWidth="1"/>
    <col min="9482" max="9487" width="8.54296875" style="1" customWidth="1"/>
    <col min="9488" max="9488" width="2.54296875" style="1" customWidth="1"/>
    <col min="9489" max="9489" width="18.453125" style="1" customWidth="1"/>
    <col min="9490" max="9494" width="8.7265625" style="1"/>
    <col min="9495" max="9495" width="3.54296875" style="1" customWidth="1"/>
    <col min="9496" max="9496" width="15.81640625" style="1" bestFit="1" customWidth="1"/>
    <col min="9497" max="9498" width="6.54296875" style="1" bestFit="1" customWidth="1"/>
    <col min="9499" max="9499" width="7.81640625" style="1" bestFit="1" customWidth="1"/>
    <col min="9500" max="9500" width="8" style="1" bestFit="1" customWidth="1"/>
    <col min="9501" max="9728" width="8.7265625" style="1"/>
    <col min="9729" max="9729" width="2.453125" style="1" customWidth="1"/>
    <col min="9730" max="9730" width="2.54296875" style="1" customWidth="1"/>
    <col min="9731" max="9731" width="14.54296875" style="1" customWidth="1"/>
    <col min="9732" max="9732" width="10" style="1" bestFit="1" customWidth="1"/>
    <col min="9733" max="9733" width="10.81640625" style="1" bestFit="1" customWidth="1"/>
    <col min="9734" max="9734" width="10" style="1" bestFit="1" customWidth="1"/>
    <col min="9735" max="9736" width="10" style="1" customWidth="1"/>
    <col min="9737" max="9737" width="4.1796875" style="1" customWidth="1"/>
    <col min="9738" max="9743" width="8.54296875" style="1" customWidth="1"/>
    <col min="9744" max="9744" width="2.54296875" style="1" customWidth="1"/>
    <col min="9745" max="9745" width="18.453125" style="1" customWidth="1"/>
    <col min="9746" max="9750" width="8.7265625" style="1"/>
    <col min="9751" max="9751" width="3.54296875" style="1" customWidth="1"/>
    <col min="9752" max="9752" width="15.81640625" style="1" bestFit="1" customWidth="1"/>
    <col min="9753" max="9754" width="6.54296875" style="1" bestFit="1" customWidth="1"/>
    <col min="9755" max="9755" width="7.81640625" style="1" bestFit="1" customWidth="1"/>
    <col min="9756" max="9756" width="8" style="1" bestFit="1" customWidth="1"/>
    <col min="9757" max="9984" width="8.7265625" style="1"/>
    <col min="9985" max="9985" width="2.453125" style="1" customWidth="1"/>
    <col min="9986" max="9986" width="2.54296875" style="1" customWidth="1"/>
    <col min="9987" max="9987" width="14.54296875" style="1" customWidth="1"/>
    <col min="9988" max="9988" width="10" style="1" bestFit="1" customWidth="1"/>
    <col min="9989" max="9989" width="10.81640625" style="1" bestFit="1" customWidth="1"/>
    <col min="9990" max="9990" width="10" style="1" bestFit="1" customWidth="1"/>
    <col min="9991" max="9992" width="10" style="1" customWidth="1"/>
    <col min="9993" max="9993" width="4.1796875" style="1" customWidth="1"/>
    <col min="9994" max="9999" width="8.54296875" style="1" customWidth="1"/>
    <col min="10000" max="10000" width="2.54296875" style="1" customWidth="1"/>
    <col min="10001" max="10001" width="18.453125" style="1" customWidth="1"/>
    <col min="10002" max="10006" width="8.7265625" style="1"/>
    <col min="10007" max="10007" width="3.54296875" style="1" customWidth="1"/>
    <col min="10008" max="10008" width="15.81640625" style="1" bestFit="1" customWidth="1"/>
    <col min="10009" max="10010" width="6.54296875" style="1" bestFit="1" customWidth="1"/>
    <col min="10011" max="10011" width="7.81640625" style="1" bestFit="1" customWidth="1"/>
    <col min="10012" max="10012" width="8" style="1" bestFit="1" customWidth="1"/>
    <col min="10013" max="10240" width="8.7265625" style="1"/>
    <col min="10241" max="10241" width="2.453125" style="1" customWidth="1"/>
    <col min="10242" max="10242" width="2.54296875" style="1" customWidth="1"/>
    <col min="10243" max="10243" width="14.54296875" style="1" customWidth="1"/>
    <col min="10244" max="10244" width="10" style="1" bestFit="1" customWidth="1"/>
    <col min="10245" max="10245" width="10.81640625" style="1" bestFit="1" customWidth="1"/>
    <col min="10246" max="10246" width="10" style="1" bestFit="1" customWidth="1"/>
    <col min="10247" max="10248" width="10" style="1" customWidth="1"/>
    <col min="10249" max="10249" width="4.1796875" style="1" customWidth="1"/>
    <col min="10250" max="10255" width="8.54296875" style="1" customWidth="1"/>
    <col min="10256" max="10256" width="2.54296875" style="1" customWidth="1"/>
    <col min="10257" max="10257" width="18.453125" style="1" customWidth="1"/>
    <col min="10258" max="10262" width="8.7265625" style="1"/>
    <col min="10263" max="10263" width="3.54296875" style="1" customWidth="1"/>
    <col min="10264" max="10264" width="15.81640625" style="1" bestFit="1" customWidth="1"/>
    <col min="10265" max="10266" width="6.54296875" style="1" bestFit="1" customWidth="1"/>
    <col min="10267" max="10267" width="7.81640625" style="1" bestFit="1" customWidth="1"/>
    <col min="10268" max="10268" width="8" style="1" bestFit="1" customWidth="1"/>
    <col min="10269" max="10496" width="8.7265625" style="1"/>
    <col min="10497" max="10497" width="2.453125" style="1" customWidth="1"/>
    <col min="10498" max="10498" width="2.54296875" style="1" customWidth="1"/>
    <col min="10499" max="10499" width="14.54296875" style="1" customWidth="1"/>
    <col min="10500" max="10500" width="10" style="1" bestFit="1" customWidth="1"/>
    <col min="10501" max="10501" width="10.81640625" style="1" bestFit="1" customWidth="1"/>
    <col min="10502" max="10502" width="10" style="1" bestFit="1" customWidth="1"/>
    <col min="10503" max="10504" width="10" style="1" customWidth="1"/>
    <col min="10505" max="10505" width="4.1796875" style="1" customWidth="1"/>
    <col min="10506" max="10511" width="8.54296875" style="1" customWidth="1"/>
    <col min="10512" max="10512" width="2.54296875" style="1" customWidth="1"/>
    <col min="10513" max="10513" width="18.453125" style="1" customWidth="1"/>
    <col min="10514" max="10518" width="8.7265625" style="1"/>
    <col min="10519" max="10519" width="3.54296875" style="1" customWidth="1"/>
    <col min="10520" max="10520" width="15.81640625" style="1" bestFit="1" customWidth="1"/>
    <col min="10521" max="10522" width="6.54296875" style="1" bestFit="1" customWidth="1"/>
    <col min="10523" max="10523" width="7.81640625" style="1" bestFit="1" customWidth="1"/>
    <col min="10524" max="10524" width="8" style="1" bestFit="1" customWidth="1"/>
    <col min="10525" max="10752" width="8.7265625" style="1"/>
    <col min="10753" max="10753" width="2.453125" style="1" customWidth="1"/>
    <col min="10754" max="10754" width="2.54296875" style="1" customWidth="1"/>
    <col min="10755" max="10755" width="14.54296875" style="1" customWidth="1"/>
    <col min="10756" max="10756" width="10" style="1" bestFit="1" customWidth="1"/>
    <col min="10757" max="10757" width="10.81640625" style="1" bestFit="1" customWidth="1"/>
    <col min="10758" max="10758" width="10" style="1" bestFit="1" customWidth="1"/>
    <col min="10759" max="10760" width="10" style="1" customWidth="1"/>
    <col min="10761" max="10761" width="4.1796875" style="1" customWidth="1"/>
    <col min="10762" max="10767" width="8.54296875" style="1" customWidth="1"/>
    <col min="10768" max="10768" width="2.54296875" style="1" customWidth="1"/>
    <col min="10769" max="10769" width="18.453125" style="1" customWidth="1"/>
    <col min="10770" max="10774" width="8.7265625" style="1"/>
    <col min="10775" max="10775" width="3.54296875" style="1" customWidth="1"/>
    <col min="10776" max="10776" width="15.81640625" style="1" bestFit="1" customWidth="1"/>
    <col min="10777" max="10778" width="6.54296875" style="1" bestFit="1" customWidth="1"/>
    <col min="10779" max="10779" width="7.81640625" style="1" bestFit="1" customWidth="1"/>
    <col min="10780" max="10780" width="8" style="1" bestFit="1" customWidth="1"/>
    <col min="10781" max="11008" width="8.7265625" style="1"/>
    <col min="11009" max="11009" width="2.453125" style="1" customWidth="1"/>
    <col min="11010" max="11010" width="2.54296875" style="1" customWidth="1"/>
    <col min="11011" max="11011" width="14.54296875" style="1" customWidth="1"/>
    <col min="11012" max="11012" width="10" style="1" bestFit="1" customWidth="1"/>
    <col min="11013" max="11013" width="10.81640625" style="1" bestFit="1" customWidth="1"/>
    <col min="11014" max="11014" width="10" style="1" bestFit="1" customWidth="1"/>
    <col min="11015" max="11016" width="10" style="1" customWidth="1"/>
    <col min="11017" max="11017" width="4.1796875" style="1" customWidth="1"/>
    <col min="11018" max="11023" width="8.54296875" style="1" customWidth="1"/>
    <col min="11024" max="11024" width="2.54296875" style="1" customWidth="1"/>
    <col min="11025" max="11025" width="18.453125" style="1" customWidth="1"/>
    <col min="11026" max="11030" width="8.7265625" style="1"/>
    <col min="11031" max="11031" width="3.54296875" style="1" customWidth="1"/>
    <col min="11032" max="11032" width="15.81640625" style="1" bestFit="1" customWidth="1"/>
    <col min="11033" max="11034" width="6.54296875" style="1" bestFit="1" customWidth="1"/>
    <col min="11035" max="11035" width="7.81640625" style="1" bestFit="1" customWidth="1"/>
    <col min="11036" max="11036" width="8" style="1" bestFit="1" customWidth="1"/>
    <col min="11037" max="11264" width="8.7265625" style="1"/>
    <col min="11265" max="11265" width="2.453125" style="1" customWidth="1"/>
    <col min="11266" max="11266" width="2.54296875" style="1" customWidth="1"/>
    <col min="11267" max="11267" width="14.54296875" style="1" customWidth="1"/>
    <col min="11268" max="11268" width="10" style="1" bestFit="1" customWidth="1"/>
    <col min="11269" max="11269" width="10.81640625" style="1" bestFit="1" customWidth="1"/>
    <col min="11270" max="11270" width="10" style="1" bestFit="1" customWidth="1"/>
    <col min="11271" max="11272" width="10" style="1" customWidth="1"/>
    <col min="11273" max="11273" width="4.1796875" style="1" customWidth="1"/>
    <col min="11274" max="11279" width="8.54296875" style="1" customWidth="1"/>
    <col min="11280" max="11280" width="2.54296875" style="1" customWidth="1"/>
    <col min="11281" max="11281" width="18.453125" style="1" customWidth="1"/>
    <col min="11282" max="11286" width="8.7265625" style="1"/>
    <col min="11287" max="11287" width="3.54296875" style="1" customWidth="1"/>
    <col min="11288" max="11288" width="15.81640625" style="1" bestFit="1" customWidth="1"/>
    <col min="11289" max="11290" width="6.54296875" style="1" bestFit="1" customWidth="1"/>
    <col min="11291" max="11291" width="7.81640625" style="1" bestFit="1" customWidth="1"/>
    <col min="11292" max="11292" width="8" style="1" bestFit="1" customWidth="1"/>
    <col min="11293" max="11520" width="8.7265625" style="1"/>
    <col min="11521" max="11521" width="2.453125" style="1" customWidth="1"/>
    <col min="11522" max="11522" width="2.54296875" style="1" customWidth="1"/>
    <col min="11523" max="11523" width="14.54296875" style="1" customWidth="1"/>
    <col min="11524" max="11524" width="10" style="1" bestFit="1" customWidth="1"/>
    <col min="11525" max="11525" width="10.81640625" style="1" bestFit="1" customWidth="1"/>
    <col min="11526" max="11526" width="10" style="1" bestFit="1" customWidth="1"/>
    <col min="11527" max="11528" width="10" style="1" customWidth="1"/>
    <col min="11529" max="11529" width="4.1796875" style="1" customWidth="1"/>
    <col min="11530" max="11535" width="8.54296875" style="1" customWidth="1"/>
    <col min="11536" max="11536" width="2.54296875" style="1" customWidth="1"/>
    <col min="11537" max="11537" width="18.453125" style="1" customWidth="1"/>
    <col min="11538" max="11542" width="8.7265625" style="1"/>
    <col min="11543" max="11543" width="3.54296875" style="1" customWidth="1"/>
    <col min="11544" max="11544" width="15.81640625" style="1" bestFit="1" customWidth="1"/>
    <col min="11545" max="11546" width="6.54296875" style="1" bestFit="1" customWidth="1"/>
    <col min="11547" max="11547" width="7.81640625" style="1" bestFit="1" customWidth="1"/>
    <col min="11548" max="11548" width="8" style="1" bestFit="1" customWidth="1"/>
    <col min="11549" max="11776" width="8.7265625" style="1"/>
    <col min="11777" max="11777" width="2.453125" style="1" customWidth="1"/>
    <col min="11778" max="11778" width="2.54296875" style="1" customWidth="1"/>
    <col min="11779" max="11779" width="14.54296875" style="1" customWidth="1"/>
    <col min="11780" max="11780" width="10" style="1" bestFit="1" customWidth="1"/>
    <col min="11781" max="11781" width="10.81640625" style="1" bestFit="1" customWidth="1"/>
    <col min="11782" max="11782" width="10" style="1" bestFit="1" customWidth="1"/>
    <col min="11783" max="11784" width="10" style="1" customWidth="1"/>
    <col min="11785" max="11785" width="4.1796875" style="1" customWidth="1"/>
    <col min="11786" max="11791" width="8.54296875" style="1" customWidth="1"/>
    <col min="11792" max="11792" width="2.54296875" style="1" customWidth="1"/>
    <col min="11793" max="11793" width="18.453125" style="1" customWidth="1"/>
    <col min="11794" max="11798" width="8.7265625" style="1"/>
    <col min="11799" max="11799" width="3.54296875" style="1" customWidth="1"/>
    <col min="11800" max="11800" width="15.81640625" style="1" bestFit="1" customWidth="1"/>
    <col min="11801" max="11802" width="6.54296875" style="1" bestFit="1" customWidth="1"/>
    <col min="11803" max="11803" width="7.81640625" style="1" bestFit="1" customWidth="1"/>
    <col min="11804" max="11804" width="8" style="1" bestFit="1" customWidth="1"/>
    <col min="11805" max="12032" width="8.7265625" style="1"/>
    <col min="12033" max="12033" width="2.453125" style="1" customWidth="1"/>
    <col min="12034" max="12034" width="2.54296875" style="1" customWidth="1"/>
    <col min="12035" max="12035" width="14.54296875" style="1" customWidth="1"/>
    <col min="12036" max="12036" width="10" style="1" bestFit="1" customWidth="1"/>
    <col min="12037" max="12037" width="10.81640625" style="1" bestFit="1" customWidth="1"/>
    <col min="12038" max="12038" width="10" style="1" bestFit="1" customWidth="1"/>
    <col min="12039" max="12040" width="10" style="1" customWidth="1"/>
    <col min="12041" max="12041" width="4.1796875" style="1" customWidth="1"/>
    <col min="12042" max="12047" width="8.54296875" style="1" customWidth="1"/>
    <col min="12048" max="12048" width="2.54296875" style="1" customWidth="1"/>
    <col min="12049" max="12049" width="18.453125" style="1" customWidth="1"/>
    <col min="12050" max="12054" width="8.7265625" style="1"/>
    <col min="12055" max="12055" width="3.54296875" style="1" customWidth="1"/>
    <col min="12056" max="12056" width="15.81640625" style="1" bestFit="1" customWidth="1"/>
    <col min="12057" max="12058" width="6.54296875" style="1" bestFit="1" customWidth="1"/>
    <col min="12059" max="12059" width="7.81640625" style="1" bestFit="1" customWidth="1"/>
    <col min="12060" max="12060" width="8" style="1" bestFit="1" customWidth="1"/>
    <col min="12061" max="12288" width="8.7265625" style="1"/>
    <col min="12289" max="12289" width="2.453125" style="1" customWidth="1"/>
    <col min="12290" max="12290" width="2.54296875" style="1" customWidth="1"/>
    <col min="12291" max="12291" width="14.54296875" style="1" customWidth="1"/>
    <col min="12292" max="12292" width="10" style="1" bestFit="1" customWidth="1"/>
    <col min="12293" max="12293" width="10.81640625" style="1" bestFit="1" customWidth="1"/>
    <col min="12294" max="12294" width="10" style="1" bestFit="1" customWidth="1"/>
    <col min="12295" max="12296" width="10" style="1" customWidth="1"/>
    <col min="12297" max="12297" width="4.1796875" style="1" customWidth="1"/>
    <col min="12298" max="12303" width="8.54296875" style="1" customWidth="1"/>
    <col min="12304" max="12304" width="2.54296875" style="1" customWidth="1"/>
    <col min="12305" max="12305" width="18.453125" style="1" customWidth="1"/>
    <col min="12306" max="12310" width="8.7265625" style="1"/>
    <col min="12311" max="12311" width="3.54296875" style="1" customWidth="1"/>
    <col min="12312" max="12312" width="15.81640625" style="1" bestFit="1" customWidth="1"/>
    <col min="12313" max="12314" width="6.54296875" style="1" bestFit="1" customWidth="1"/>
    <col min="12315" max="12315" width="7.81640625" style="1" bestFit="1" customWidth="1"/>
    <col min="12316" max="12316" width="8" style="1" bestFit="1" customWidth="1"/>
    <col min="12317" max="12544" width="8.7265625" style="1"/>
    <col min="12545" max="12545" width="2.453125" style="1" customWidth="1"/>
    <col min="12546" max="12546" width="2.54296875" style="1" customWidth="1"/>
    <col min="12547" max="12547" width="14.54296875" style="1" customWidth="1"/>
    <col min="12548" max="12548" width="10" style="1" bestFit="1" customWidth="1"/>
    <col min="12549" max="12549" width="10.81640625" style="1" bestFit="1" customWidth="1"/>
    <col min="12550" max="12550" width="10" style="1" bestFit="1" customWidth="1"/>
    <col min="12551" max="12552" width="10" style="1" customWidth="1"/>
    <col min="12553" max="12553" width="4.1796875" style="1" customWidth="1"/>
    <col min="12554" max="12559" width="8.54296875" style="1" customWidth="1"/>
    <col min="12560" max="12560" width="2.54296875" style="1" customWidth="1"/>
    <col min="12561" max="12561" width="18.453125" style="1" customWidth="1"/>
    <col min="12562" max="12566" width="8.7265625" style="1"/>
    <col min="12567" max="12567" width="3.54296875" style="1" customWidth="1"/>
    <col min="12568" max="12568" width="15.81640625" style="1" bestFit="1" customWidth="1"/>
    <col min="12569" max="12570" width="6.54296875" style="1" bestFit="1" customWidth="1"/>
    <col min="12571" max="12571" width="7.81640625" style="1" bestFit="1" customWidth="1"/>
    <col min="12572" max="12572" width="8" style="1" bestFit="1" customWidth="1"/>
    <col min="12573" max="12800" width="8.7265625" style="1"/>
    <col min="12801" max="12801" width="2.453125" style="1" customWidth="1"/>
    <col min="12802" max="12802" width="2.54296875" style="1" customWidth="1"/>
    <col min="12803" max="12803" width="14.54296875" style="1" customWidth="1"/>
    <col min="12804" max="12804" width="10" style="1" bestFit="1" customWidth="1"/>
    <col min="12805" max="12805" width="10.81640625" style="1" bestFit="1" customWidth="1"/>
    <col min="12806" max="12806" width="10" style="1" bestFit="1" customWidth="1"/>
    <col min="12807" max="12808" width="10" style="1" customWidth="1"/>
    <col min="12809" max="12809" width="4.1796875" style="1" customWidth="1"/>
    <col min="12810" max="12815" width="8.54296875" style="1" customWidth="1"/>
    <col min="12816" max="12816" width="2.54296875" style="1" customWidth="1"/>
    <col min="12817" max="12817" width="18.453125" style="1" customWidth="1"/>
    <col min="12818" max="12822" width="8.7265625" style="1"/>
    <col min="12823" max="12823" width="3.54296875" style="1" customWidth="1"/>
    <col min="12824" max="12824" width="15.81640625" style="1" bestFit="1" customWidth="1"/>
    <col min="12825" max="12826" width="6.54296875" style="1" bestFit="1" customWidth="1"/>
    <col min="12827" max="12827" width="7.81640625" style="1" bestFit="1" customWidth="1"/>
    <col min="12828" max="12828" width="8" style="1" bestFit="1" customWidth="1"/>
    <col min="12829" max="13056" width="8.7265625" style="1"/>
    <col min="13057" max="13057" width="2.453125" style="1" customWidth="1"/>
    <col min="13058" max="13058" width="2.54296875" style="1" customWidth="1"/>
    <col min="13059" max="13059" width="14.54296875" style="1" customWidth="1"/>
    <col min="13060" max="13060" width="10" style="1" bestFit="1" customWidth="1"/>
    <col min="13061" max="13061" width="10.81640625" style="1" bestFit="1" customWidth="1"/>
    <col min="13062" max="13062" width="10" style="1" bestFit="1" customWidth="1"/>
    <col min="13063" max="13064" width="10" style="1" customWidth="1"/>
    <col min="13065" max="13065" width="4.1796875" style="1" customWidth="1"/>
    <col min="13066" max="13071" width="8.54296875" style="1" customWidth="1"/>
    <col min="13072" max="13072" width="2.54296875" style="1" customWidth="1"/>
    <col min="13073" max="13073" width="18.453125" style="1" customWidth="1"/>
    <col min="13074" max="13078" width="8.7265625" style="1"/>
    <col min="13079" max="13079" width="3.54296875" style="1" customWidth="1"/>
    <col min="13080" max="13080" width="15.81640625" style="1" bestFit="1" customWidth="1"/>
    <col min="13081" max="13082" width="6.54296875" style="1" bestFit="1" customWidth="1"/>
    <col min="13083" max="13083" width="7.81640625" style="1" bestFit="1" customWidth="1"/>
    <col min="13084" max="13084" width="8" style="1" bestFit="1" customWidth="1"/>
    <col min="13085" max="13312" width="8.7265625" style="1"/>
    <col min="13313" max="13313" width="2.453125" style="1" customWidth="1"/>
    <col min="13314" max="13314" width="2.54296875" style="1" customWidth="1"/>
    <col min="13315" max="13315" width="14.54296875" style="1" customWidth="1"/>
    <col min="13316" max="13316" width="10" style="1" bestFit="1" customWidth="1"/>
    <col min="13317" max="13317" width="10.81640625" style="1" bestFit="1" customWidth="1"/>
    <col min="13318" max="13318" width="10" style="1" bestFit="1" customWidth="1"/>
    <col min="13319" max="13320" width="10" style="1" customWidth="1"/>
    <col min="13321" max="13321" width="4.1796875" style="1" customWidth="1"/>
    <col min="13322" max="13327" width="8.54296875" style="1" customWidth="1"/>
    <col min="13328" max="13328" width="2.54296875" style="1" customWidth="1"/>
    <col min="13329" max="13329" width="18.453125" style="1" customWidth="1"/>
    <col min="13330" max="13334" width="8.7265625" style="1"/>
    <col min="13335" max="13335" width="3.54296875" style="1" customWidth="1"/>
    <col min="13336" max="13336" width="15.81640625" style="1" bestFit="1" customWidth="1"/>
    <col min="13337" max="13338" width="6.54296875" style="1" bestFit="1" customWidth="1"/>
    <col min="13339" max="13339" width="7.81640625" style="1" bestFit="1" customWidth="1"/>
    <col min="13340" max="13340" width="8" style="1" bestFit="1" customWidth="1"/>
    <col min="13341" max="13568" width="8.7265625" style="1"/>
    <col min="13569" max="13569" width="2.453125" style="1" customWidth="1"/>
    <col min="13570" max="13570" width="2.54296875" style="1" customWidth="1"/>
    <col min="13571" max="13571" width="14.54296875" style="1" customWidth="1"/>
    <col min="13572" max="13572" width="10" style="1" bestFit="1" customWidth="1"/>
    <col min="13573" max="13573" width="10.81640625" style="1" bestFit="1" customWidth="1"/>
    <col min="13574" max="13574" width="10" style="1" bestFit="1" customWidth="1"/>
    <col min="13575" max="13576" width="10" style="1" customWidth="1"/>
    <col min="13577" max="13577" width="4.1796875" style="1" customWidth="1"/>
    <col min="13578" max="13583" width="8.54296875" style="1" customWidth="1"/>
    <col min="13584" max="13584" width="2.54296875" style="1" customWidth="1"/>
    <col min="13585" max="13585" width="18.453125" style="1" customWidth="1"/>
    <col min="13586" max="13590" width="8.7265625" style="1"/>
    <col min="13591" max="13591" width="3.54296875" style="1" customWidth="1"/>
    <col min="13592" max="13592" width="15.81640625" style="1" bestFit="1" customWidth="1"/>
    <col min="13593" max="13594" width="6.54296875" style="1" bestFit="1" customWidth="1"/>
    <col min="13595" max="13595" width="7.81640625" style="1" bestFit="1" customWidth="1"/>
    <col min="13596" max="13596" width="8" style="1" bestFit="1" customWidth="1"/>
    <col min="13597" max="13824" width="8.7265625" style="1"/>
    <col min="13825" max="13825" width="2.453125" style="1" customWidth="1"/>
    <col min="13826" max="13826" width="2.54296875" style="1" customWidth="1"/>
    <col min="13827" max="13827" width="14.54296875" style="1" customWidth="1"/>
    <col min="13828" max="13828" width="10" style="1" bestFit="1" customWidth="1"/>
    <col min="13829" max="13829" width="10.81640625" style="1" bestFit="1" customWidth="1"/>
    <col min="13830" max="13830" width="10" style="1" bestFit="1" customWidth="1"/>
    <col min="13831" max="13832" width="10" style="1" customWidth="1"/>
    <col min="13833" max="13833" width="4.1796875" style="1" customWidth="1"/>
    <col min="13834" max="13839" width="8.54296875" style="1" customWidth="1"/>
    <col min="13840" max="13840" width="2.54296875" style="1" customWidth="1"/>
    <col min="13841" max="13841" width="18.453125" style="1" customWidth="1"/>
    <col min="13842" max="13846" width="8.7265625" style="1"/>
    <col min="13847" max="13847" width="3.54296875" style="1" customWidth="1"/>
    <col min="13848" max="13848" width="15.81640625" style="1" bestFit="1" customWidth="1"/>
    <col min="13849" max="13850" width="6.54296875" style="1" bestFit="1" customWidth="1"/>
    <col min="13851" max="13851" width="7.81640625" style="1" bestFit="1" customWidth="1"/>
    <col min="13852" max="13852" width="8" style="1" bestFit="1" customWidth="1"/>
    <col min="13853" max="14080" width="8.7265625" style="1"/>
    <col min="14081" max="14081" width="2.453125" style="1" customWidth="1"/>
    <col min="14082" max="14082" width="2.54296875" style="1" customWidth="1"/>
    <col min="14083" max="14083" width="14.54296875" style="1" customWidth="1"/>
    <col min="14084" max="14084" width="10" style="1" bestFit="1" customWidth="1"/>
    <col min="14085" max="14085" width="10.81640625" style="1" bestFit="1" customWidth="1"/>
    <col min="14086" max="14086" width="10" style="1" bestFit="1" customWidth="1"/>
    <col min="14087" max="14088" width="10" style="1" customWidth="1"/>
    <col min="14089" max="14089" width="4.1796875" style="1" customWidth="1"/>
    <col min="14090" max="14095" width="8.54296875" style="1" customWidth="1"/>
    <col min="14096" max="14096" width="2.54296875" style="1" customWidth="1"/>
    <col min="14097" max="14097" width="18.453125" style="1" customWidth="1"/>
    <col min="14098" max="14102" width="8.7265625" style="1"/>
    <col min="14103" max="14103" width="3.54296875" style="1" customWidth="1"/>
    <col min="14104" max="14104" width="15.81640625" style="1" bestFit="1" customWidth="1"/>
    <col min="14105" max="14106" width="6.54296875" style="1" bestFit="1" customWidth="1"/>
    <col min="14107" max="14107" width="7.81640625" style="1" bestFit="1" customWidth="1"/>
    <col min="14108" max="14108" width="8" style="1" bestFit="1" customWidth="1"/>
    <col min="14109" max="14336" width="8.7265625" style="1"/>
    <col min="14337" max="14337" width="2.453125" style="1" customWidth="1"/>
    <col min="14338" max="14338" width="2.54296875" style="1" customWidth="1"/>
    <col min="14339" max="14339" width="14.54296875" style="1" customWidth="1"/>
    <col min="14340" max="14340" width="10" style="1" bestFit="1" customWidth="1"/>
    <col min="14341" max="14341" width="10.81640625" style="1" bestFit="1" customWidth="1"/>
    <col min="14342" max="14342" width="10" style="1" bestFit="1" customWidth="1"/>
    <col min="14343" max="14344" width="10" style="1" customWidth="1"/>
    <col min="14345" max="14345" width="4.1796875" style="1" customWidth="1"/>
    <col min="14346" max="14351" width="8.54296875" style="1" customWidth="1"/>
    <col min="14352" max="14352" width="2.54296875" style="1" customWidth="1"/>
    <col min="14353" max="14353" width="18.453125" style="1" customWidth="1"/>
    <col min="14354" max="14358" width="8.7265625" style="1"/>
    <col min="14359" max="14359" width="3.54296875" style="1" customWidth="1"/>
    <col min="14360" max="14360" width="15.81640625" style="1" bestFit="1" customWidth="1"/>
    <col min="14361" max="14362" width="6.54296875" style="1" bestFit="1" customWidth="1"/>
    <col min="14363" max="14363" width="7.81640625" style="1" bestFit="1" customWidth="1"/>
    <col min="14364" max="14364" width="8" style="1" bestFit="1" customWidth="1"/>
    <col min="14365" max="14592" width="8.7265625" style="1"/>
    <col min="14593" max="14593" width="2.453125" style="1" customWidth="1"/>
    <col min="14594" max="14594" width="2.54296875" style="1" customWidth="1"/>
    <col min="14595" max="14595" width="14.54296875" style="1" customWidth="1"/>
    <col min="14596" max="14596" width="10" style="1" bestFit="1" customWidth="1"/>
    <col min="14597" max="14597" width="10.81640625" style="1" bestFit="1" customWidth="1"/>
    <col min="14598" max="14598" width="10" style="1" bestFit="1" customWidth="1"/>
    <col min="14599" max="14600" width="10" style="1" customWidth="1"/>
    <col min="14601" max="14601" width="4.1796875" style="1" customWidth="1"/>
    <col min="14602" max="14607" width="8.54296875" style="1" customWidth="1"/>
    <col min="14608" max="14608" width="2.54296875" style="1" customWidth="1"/>
    <col min="14609" max="14609" width="18.453125" style="1" customWidth="1"/>
    <col min="14610" max="14614" width="8.7265625" style="1"/>
    <col min="14615" max="14615" width="3.54296875" style="1" customWidth="1"/>
    <col min="14616" max="14616" width="15.81640625" style="1" bestFit="1" customWidth="1"/>
    <col min="14617" max="14618" width="6.54296875" style="1" bestFit="1" customWidth="1"/>
    <col min="14619" max="14619" width="7.81640625" style="1" bestFit="1" customWidth="1"/>
    <col min="14620" max="14620" width="8" style="1" bestFit="1" customWidth="1"/>
    <col min="14621" max="14848" width="8.7265625" style="1"/>
    <col min="14849" max="14849" width="2.453125" style="1" customWidth="1"/>
    <col min="14850" max="14850" width="2.54296875" style="1" customWidth="1"/>
    <col min="14851" max="14851" width="14.54296875" style="1" customWidth="1"/>
    <col min="14852" max="14852" width="10" style="1" bestFit="1" customWidth="1"/>
    <col min="14853" max="14853" width="10.81640625" style="1" bestFit="1" customWidth="1"/>
    <col min="14854" max="14854" width="10" style="1" bestFit="1" customWidth="1"/>
    <col min="14855" max="14856" width="10" style="1" customWidth="1"/>
    <col min="14857" max="14857" width="4.1796875" style="1" customWidth="1"/>
    <col min="14858" max="14863" width="8.54296875" style="1" customWidth="1"/>
    <col min="14864" max="14864" width="2.54296875" style="1" customWidth="1"/>
    <col min="14865" max="14865" width="18.453125" style="1" customWidth="1"/>
    <col min="14866" max="14870" width="8.7265625" style="1"/>
    <col min="14871" max="14871" width="3.54296875" style="1" customWidth="1"/>
    <col min="14872" max="14872" width="15.81640625" style="1" bestFit="1" customWidth="1"/>
    <col min="14873" max="14874" width="6.54296875" style="1" bestFit="1" customWidth="1"/>
    <col min="14875" max="14875" width="7.81640625" style="1" bestFit="1" customWidth="1"/>
    <col min="14876" max="14876" width="8" style="1" bestFit="1" customWidth="1"/>
    <col min="14877" max="15104" width="8.7265625" style="1"/>
    <col min="15105" max="15105" width="2.453125" style="1" customWidth="1"/>
    <col min="15106" max="15106" width="2.54296875" style="1" customWidth="1"/>
    <col min="15107" max="15107" width="14.54296875" style="1" customWidth="1"/>
    <col min="15108" max="15108" width="10" style="1" bestFit="1" customWidth="1"/>
    <col min="15109" max="15109" width="10.81640625" style="1" bestFit="1" customWidth="1"/>
    <col min="15110" max="15110" width="10" style="1" bestFit="1" customWidth="1"/>
    <col min="15111" max="15112" width="10" style="1" customWidth="1"/>
    <col min="15113" max="15113" width="4.1796875" style="1" customWidth="1"/>
    <col min="15114" max="15119" width="8.54296875" style="1" customWidth="1"/>
    <col min="15120" max="15120" width="2.54296875" style="1" customWidth="1"/>
    <col min="15121" max="15121" width="18.453125" style="1" customWidth="1"/>
    <col min="15122" max="15126" width="8.7265625" style="1"/>
    <col min="15127" max="15127" width="3.54296875" style="1" customWidth="1"/>
    <col min="15128" max="15128" width="15.81640625" style="1" bestFit="1" customWidth="1"/>
    <col min="15129" max="15130" width="6.54296875" style="1" bestFit="1" customWidth="1"/>
    <col min="15131" max="15131" width="7.81640625" style="1" bestFit="1" customWidth="1"/>
    <col min="15132" max="15132" width="8" style="1" bestFit="1" customWidth="1"/>
    <col min="15133" max="15360" width="8.7265625" style="1"/>
    <col min="15361" max="15361" width="2.453125" style="1" customWidth="1"/>
    <col min="15362" max="15362" width="2.54296875" style="1" customWidth="1"/>
    <col min="15363" max="15363" width="14.54296875" style="1" customWidth="1"/>
    <col min="15364" max="15364" width="10" style="1" bestFit="1" customWidth="1"/>
    <col min="15365" max="15365" width="10.81640625" style="1" bestFit="1" customWidth="1"/>
    <col min="15366" max="15366" width="10" style="1" bestFit="1" customWidth="1"/>
    <col min="15367" max="15368" width="10" style="1" customWidth="1"/>
    <col min="15369" max="15369" width="4.1796875" style="1" customWidth="1"/>
    <col min="15370" max="15375" width="8.54296875" style="1" customWidth="1"/>
    <col min="15376" max="15376" width="2.54296875" style="1" customWidth="1"/>
    <col min="15377" max="15377" width="18.453125" style="1" customWidth="1"/>
    <col min="15378" max="15382" width="8.7265625" style="1"/>
    <col min="15383" max="15383" width="3.54296875" style="1" customWidth="1"/>
    <col min="15384" max="15384" width="15.81640625" style="1" bestFit="1" customWidth="1"/>
    <col min="15385" max="15386" width="6.54296875" style="1" bestFit="1" customWidth="1"/>
    <col min="15387" max="15387" width="7.81640625" style="1" bestFit="1" customWidth="1"/>
    <col min="15388" max="15388" width="8" style="1" bestFit="1" customWidth="1"/>
    <col min="15389" max="15616" width="8.7265625" style="1"/>
    <col min="15617" max="15617" width="2.453125" style="1" customWidth="1"/>
    <col min="15618" max="15618" width="2.54296875" style="1" customWidth="1"/>
    <col min="15619" max="15619" width="14.54296875" style="1" customWidth="1"/>
    <col min="15620" max="15620" width="10" style="1" bestFit="1" customWidth="1"/>
    <col min="15621" max="15621" width="10.81640625" style="1" bestFit="1" customWidth="1"/>
    <col min="15622" max="15622" width="10" style="1" bestFit="1" customWidth="1"/>
    <col min="15623" max="15624" width="10" style="1" customWidth="1"/>
    <col min="15625" max="15625" width="4.1796875" style="1" customWidth="1"/>
    <col min="15626" max="15631" width="8.54296875" style="1" customWidth="1"/>
    <col min="15632" max="15632" width="2.54296875" style="1" customWidth="1"/>
    <col min="15633" max="15633" width="18.453125" style="1" customWidth="1"/>
    <col min="15634" max="15638" width="8.7265625" style="1"/>
    <col min="15639" max="15639" width="3.54296875" style="1" customWidth="1"/>
    <col min="15640" max="15640" width="15.81640625" style="1" bestFit="1" customWidth="1"/>
    <col min="15641" max="15642" width="6.54296875" style="1" bestFit="1" customWidth="1"/>
    <col min="15643" max="15643" width="7.81640625" style="1" bestFit="1" customWidth="1"/>
    <col min="15644" max="15644" width="8" style="1" bestFit="1" customWidth="1"/>
    <col min="15645" max="15872" width="8.7265625" style="1"/>
    <col min="15873" max="15873" width="2.453125" style="1" customWidth="1"/>
    <col min="15874" max="15874" width="2.54296875" style="1" customWidth="1"/>
    <col min="15875" max="15875" width="14.54296875" style="1" customWidth="1"/>
    <col min="15876" max="15876" width="10" style="1" bestFit="1" customWidth="1"/>
    <col min="15877" max="15877" width="10.81640625" style="1" bestFit="1" customWidth="1"/>
    <col min="15878" max="15878" width="10" style="1" bestFit="1" customWidth="1"/>
    <col min="15879" max="15880" width="10" style="1" customWidth="1"/>
    <col min="15881" max="15881" width="4.1796875" style="1" customWidth="1"/>
    <col min="15882" max="15887" width="8.54296875" style="1" customWidth="1"/>
    <col min="15888" max="15888" width="2.54296875" style="1" customWidth="1"/>
    <col min="15889" max="15889" width="18.453125" style="1" customWidth="1"/>
    <col min="15890" max="15894" width="8.7265625" style="1"/>
    <col min="15895" max="15895" width="3.54296875" style="1" customWidth="1"/>
    <col min="15896" max="15896" width="15.81640625" style="1" bestFit="1" customWidth="1"/>
    <col min="15897" max="15898" width="6.54296875" style="1" bestFit="1" customWidth="1"/>
    <col min="15899" max="15899" width="7.81640625" style="1" bestFit="1" customWidth="1"/>
    <col min="15900" max="15900" width="8" style="1" bestFit="1" customWidth="1"/>
    <col min="15901" max="16128" width="8.7265625" style="1"/>
    <col min="16129" max="16129" width="2.453125" style="1" customWidth="1"/>
    <col min="16130" max="16130" width="2.54296875" style="1" customWidth="1"/>
    <col min="16131" max="16131" width="14.54296875" style="1" customWidth="1"/>
    <col min="16132" max="16132" width="10" style="1" bestFit="1" customWidth="1"/>
    <col min="16133" max="16133" width="10.81640625" style="1" bestFit="1" customWidth="1"/>
    <col min="16134" max="16134" width="10" style="1" bestFit="1" customWidth="1"/>
    <col min="16135" max="16136" width="10" style="1" customWidth="1"/>
    <col min="16137" max="16137" width="4.1796875" style="1" customWidth="1"/>
    <col min="16138" max="16143" width="8.54296875" style="1" customWidth="1"/>
    <col min="16144" max="16144" width="2.54296875" style="1" customWidth="1"/>
    <col min="16145" max="16145" width="18.453125" style="1" customWidth="1"/>
    <col min="16146" max="16150" width="8.7265625" style="1"/>
    <col min="16151" max="16151" width="3.54296875" style="1" customWidth="1"/>
    <col min="16152" max="16152" width="15.81640625" style="1" bestFit="1" customWidth="1"/>
    <col min="16153" max="16154" width="6.54296875" style="1" bestFit="1" customWidth="1"/>
    <col min="16155" max="16155" width="7.81640625" style="1" bestFit="1" customWidth="1"/>
    <col min="16156" max="16156" width="8" style="1" bestFit="1" customWidth="1"/>
    <col min="16157" max="16384" width="8.7265625" style="1"/>
  </cols>
  <sheetData>
    <row r="3" spans="2:31" ht="29.25" customHeight="1" x14ac:dyDescent="0.3">
      <c r="C3" s="72" t="str">
        <f>"Table 1 - Maximum MOS quantity 
(GJ/d, 1 "&amp;[2]DataSheet!E3&amp;" to "&amp;[2]Inputs!Q7&amp;" "&amp;[2]DataSheet!E3&amp;" "&amp;[2]Inputs!N7&amp;")"</f>
        <v>Table 1 - Maximum MOS quantity 
(GJ/d, 1 November to 30 November 2026)</v>
      </c>
      <c r="D3" s="72"/>
      <c r="E3" s="72"/>
      <c r="F3" s="72"/>
      <c r="G3" s="72"/>
      <c r="H3" s="72"/>
      <c r="I3" s="24"/>
      <c r="J3" s="72" t="str">
        <f>"Table 3 - Daily MOS quantities (GJ/d, 1 "&amp;[2]DataSheet!E3&amp;" to "&amp;[2]Inputs!Q7&amp;" "&amp;[2]DataSheet!E3&amp;" "&amp;[2]Inputs!N7&amp;")"</f>
        <v>Table 3 - Daily MOS quantities (GJ/d, 1 November to 30 November 2026)</v>
      </c>
      <c r="K3" s="72"/>
      <c r="L3" s="72"/>
      <c r="M3" s="72"/>
      <c r="N3" s="72"/>
      <c r="O3" s="72"/>
      <c r="P3" s="24"/>
      <c r="Q3" s="72" t="str">
        <f>"Figure 1 - Curves of daily MOS quantities (1 "&amp;[2]DataSheet!E3&amp;" to "&amp;[2]Inputs!Q7&amp;" "&amp;[2]DataSheet!E3&amp;" "&amp;[2]Inputs!N7&amp;")"</f>
        <v>Figure 1 - Curves of daily MOS quantities (1 November to 30 November 2026)</v>
      </c>
      <c r="R3" s="72"/>
      <c r="S3" s="72"/>
      <c r="T3" s="72"/>
      <c r="U3" s="72"/>
      <c r="V3" s="72"/>
      <c r="W3" s="14"/>
    </row>
    <row r="4" spans="2:31" s="3" customFormat="1" ht="41.25" customHeight="1" x14ac:dyDescent="0.25">
      <c r="B4" s="1"/>
      <c r="D4" s="35" t="s">
        <v>0</v>
      </c>
      <c r="E4" s="35" t="s">
        <v>1</v>
      </c>
      <c r="F4" s="35" t="s">
        <v>2</v>
      </c>
      <c r="G4" s="35" t="s">
        <v>3</v>
      </c>
      <c r="H4" s="35" t="s">
        <v>4</v>
      </c>
      <c r="I4" s="1"/>
      <c r="J4" s="48" t="s">
        <v>5</v>
      </c>
      <c r="K4" s="49" t="str">
        <f>'[3]Workfile (3)'!C3</f>
        <v>Sydney MSP</v>
      </c>
      <c r="L4" s="50" t="str">
        <f>'[3]Workfile (3)'!D3</f>
        <v>Sydney EGP</v>
      </c>
      <c r="M4" s="50" t="str">
        <f>'[3]Workfile (3)'!E3</f>
        <v>Adelaide MAP</v>
      </c>
      <c r="N4" s="50" t="str">
        <f>'[3]Workfile (3)'!F3</f>
        <v>Adelaide SEAGas</v>
      </c>
      <c r="O4" s="51" t="s">
        <v>4</v>
      </c>
      <c r="P4" s="1"/>
      <c r="V4" s="1"/>
      <c r="W4" s="1"/>
    </row>
    <row r="5" spans="2:31" ht="12.5" x14ac:dyDescent="0.25">
      <c r="C5" s="37" t="s">
        <v>6</v>
      </c>
      <c r="D5" s="36">
        <f>MAX(0,[2]Period_3!Q3:Q33)</f>
        <v>17791</v>
      </c>
      <c r="E5" s="36">
        <f>MAX(0,[2]Period_3!R3:R33)</f>
        <v>16061.739799999999</v>
      </c>
      <c r="F5" s="36">
        <f>MAX(0,[2]Period_3!S3:S33)</f>
        <v>12729</v>
      </c>
      <c r="G5" s="36">
        <f>MAX(0,[2]Period_3!T3:T33)</f>
        <v>524</v>
      </c>
      <c r="H5" s="36">
        <f>MAX(0,[2]Period_3!V3:V33)</f>
        <v>6003</v>
      </c>
      <c r="I5" s="1">
        <f>IF(ISBLANK([2]Period_3!O3)=TRUE,"",[2]Period_3!O3)</f>
        <v>1</v>
      </c>
      <c r="J5" s="38">
        <v>1</v>
      </c>
      <c r="K5" s="28">
        <f>IF([2]Period_3!Q3="", "", [2]Period_3!Q3)</f>
        <v>17791</v>
      </c>
      <c r="L5" s="29">
        <f>IF([2]Period_3!R3="", NA(), [2]Period_3!R3)</f>
        <v>16061.739799999999</v>
      </c>
      <c r="M5" s="29">
        <f>IF([2]Period_3!S3="", NA(), [2]Period_3!S3)</f>
        <v>12729</v>
      </c>
      <c r="N5" s="29">
        <f>IF([2]Period_3!T3="", NA(), [2]Period_3!T3)</f>
        <v>524</v>
      </c>
      <c r="O5" s="30">
        <f>IF([2]Period_3!V3="", NA(), [2]Period_3!V3)</f>
        <v>6003</v>
      </c>
      <c r="AC5"/>
      <c r="AD5" s="2"/>
      <c r="AE5" s="4"/>
    </row>
    <row r="6" spans="2:31" ht="12.5" x14ac:dyDescent="0.25">
      <c r="C6" s="37" t="s">
        <v>7</v>
      </c>
      <c r="D6" s="36">
        <f>MAX(0,-MIN([2]Period_3!Q3:Q33))</f>
        <v>37915</v>
      </c>
      <c r="E6" s="36">
        <f>MAX(0,-MIN([2]Period_3!R3:R33))</f>
        <v>11424.180899999999</v>
      </c>
      <c r="F6" s="36">
        <f>MAX(0,-MIN([2]Period_3!S3:S33))</f>
        <v>6928</v>
      </c>
      <c r="G6" s="36">
        <f>MAX(0,-MIN([2]Period_3!T3:T33))</f>
        <v>7805</v>
      </c>
      <c r="H6" s="36">
        <f>MAX(0,-MIN([2]Period_3!V3:V33))</f>
        <v>13605</v>
      </c>
      <c r="I6" s="1">
        <f>IF(ISBLANK([2]Period_3!O4)=TRUE,"",[2]Period_3!O4)</f>
        <v>2</v>
      </c>
      <c r="J6" s="39">
        <v>1</v>
      </c>
      <c r="K6" s="31">
        <f>IF([2]Period_3!Q4="", NA(), [2]Period_3!Q4)</f>
        <v>5827</v>
      </c>
      <c r="L6" s="15">
        <f>IF([2]Period_3!R4="", NA(), [2]Period_3!R4)</f>
        <v>12039.92683</v>
      </c>
      <c r="M6" s="15">
        <f>IF([2]Period_3!S4="", NA(), [2]Period_3!S4)</f>
        <v>7328</v>
      </c>
      <c r="N6" s="15">
        <f>IF([2]Period_3!T4="", NA(), [2]Period_3!T4)</f>
        <v>275</v>
      </c>
      <c r="O6" s="32">
        <f>IF([2]Period_3!V4="", NA(), [2]Period_3!V4)</f>
        <v>3452</v>
      </c>
      <c r="AC6"/>
      <c r="AD6" s="2"/>
    </row>
    <row r="7" spans="2:31" ht="12.5" x14ac:dyDescent="0.25">
      <c r="I7" s="1">
        <f>IF(ISBLANK([2]Period_3!O5)=TRUE,"",[2]Period_3!O5)</f>
        <v>3</v>
      </c>
      <c r="J7" s="39">
        <v>1</v>
      </c>
      <c r="K7" s="31">
        <f>IF([2]Period_3!Q5="", NA(), [2]Period_3!Q5)</f>
        <v>1530</v>
      </c>
      <c r="L7" s="15">
        <f>IF([2]Period_3!R5="", NA(), [2]Period_3!R5)</f>
        <v>11670.674220000001</v>
      </c>
      <c r="M7" s="15">
        <f>IF([2]Period_3!S5="", NA(), [2]Period_3!S5)</f>
        <v>5677</v>
      </c>
      <c r="N7" s="15">
        <f>IF([2]Period_3!T5="", NA(), [2]Period_3!T5)</f>
        <v>164</v>
      </c>
      <c r="O7" s="32">
        <f>IF([2]Period_3!V5="", NA(), [2]Period_3!V5)</f>
        <v>2591</v>
      </c>
      <c r="W7" s="2"/>
      <c r="AC7"/>
      <c r="AD7" s="2"/>
    </row>
    <row r="8" spans="2:31" ht="12.5" x14ac:dyDescent="0.25">
      <c r="D8" s="52"/>
      <c r="E8" s="52"/>
      <c r="F8" s="52"/>
      <c r="G8" s="52"/>
      <c r="H8" s="52"/>
      <c r="I8" s="1">
        <f>IF(ISBLANK([2]Period_3!O6)=TRUE,"",[2]Period_3!O6)</f>
        <v>4</v>
      </c>
      <c r="J8" s="39">
        <v>1</v>
      </c>
      <c r="K8" s="31">
        <f>IF([2]Period_3!Q6="", NA(), [2]Period_3!Q6)</f>
        <v>0</v>
      </c>
      <c r="L8" s="15">
        <f>IF([2]Period_3!R6="", NA(), [2]Period_3!R6)</f>
        <v>11502.220880000001</v>
      </c>
      <c r="M8" s="15">
        <f>IF([2]Period_3!S6="", NA(), [2]Period_3!S6)</f>
        <v>5092</v>
      </c>
      <c r="N8" s="15">
        <f>IF([2]Period_3!T6="", NA(), [2]Period_3!T6)</f>
        <v>140</v>
      </c>
      <c r="O8" s="32">
        <f>IF([2]Period_3!V6="", NA(), [2]Period_3!V6)</f>
        <v>2187</v>
      </c>
      <c r="W8" s="2"/>
      <c r="AC8"/>
      <c r="AD8" s="2"/>
    </row>
    <row r="9" spans="2:31" ht="12.5" x14ac:dyDescent="0.25">
      <c r="D9" s="52"/>
      <c r="E9" s="52"/>
      <c r="F9" s="52"/>
      <c r="G9" s="52"/>
      <c r="H9" s="52"/>
      <c r="I9" s="1">
        <f>IF(ISBLANK([2]Period_3!O7)=TRUE,"",[2]Period_3!O7)</f>
        <v>5</v>
      </c>
      <c r="J9" s="39">
        <v>1</v>
      </c>
      <c r="K9" s="31">
        <f>IF([2]Period_3!Q7="", NA(), [2]Period_3!Q7)</f>
        <v>-1435</v>
      </c>
      <c r="L9" s="15">
        <f>IF([2]Period_3!R7="", NA(), [2]Period_3!R7)</f>
        <v>10689.823</v>
      </c>
      <c r="M9" s="15">
        <f>IF([2]Period_3!S7="", NA(), [2]Period_3!S7)</f>
        <v>4531</v>
      </c>
      <c r="N9" s="15">
        <f>IF([2]Period_3!T7="", NA(), [2]Period_3!T7)</f>
        <v>111</v>
      </c>
      <c r="O9" s="32">
        <f>IF([2]Period_3!V7="", NA(), [2]Period_3!V7)</f>
        <v>1814</v>
      </c>
      <c r="W9" s="2"/>
      <c r="AC9"/>
      <c r="AD9" s="2"/>
    </row>
    <row r="10" spans="2:31" ht="12.5" x14ac:dyDescent="0.25">
      <c r="I10" s="1">
        <f>IF(ISBLANK([2]Period_3!O8)=TRUE,"",[2]Period_3!O8)</f>
        <v>6</v>
      </c>
      <c r="J10" s="39">
        <v>1</v>
      </c>
      <c r="K10" s="31">
        <f>IF([2]Period_3!Q8="", NA(), [2]Period_3!Q8)</f>
        <v>-2215</v>
      </c>
      <c r="L10" s="15">
        <f>IF([2]Period_3!R8="", NA(), [2]Period_3!R8)</f>
        <v>10372.27245</v>
      </c>
      <c r="M10" s="15">
        <f>IF([2]Period_3!S8="", NA(), [2]Period_3!S8)</f>
        <v>3568</v>
      </c>
      <c r="N10" s="15">
        <f>IF([2]Period_3!T8="", NA(), [2]Period_3!T8)</f>
        <v>89</v>
      </c>
      <c r="O10" s="32">
        <f>IF([2]Period_3!V8="", NA(), [2]Period_3!V8)</f>
        <v>1645</v>
      </c>
      <c r="W10" s="2"/>
      <c r="AC10"/>
      <c r="AD10" s="2"/>
    </row>
    <row r="11" spans="2:31" ht="12.5" x14ac:dyDescent="0.25">
      <c r="C11" s="72" t="str">
        <f>"Table 2 - Summary statistics of daily MOS quantities 
(1 "&amp;[2]DataSheet!E3&amp;" to "&amp;[2]Inputs!Q7&amp;" "&amp;[2]DataSheet!E3&amp;" "&amp;[2]Inputs!N7&amp;")"</f>
        <v>Table 2 - Summary statistics of daily MOS quantities 
(1 November to 30 November 2026)</v>
      </c>
      <c r="D11" s="72"/>
      <c r="E11" s="72"/>
      <c r="F11" s="72"/>
      <c r="G11" s="72"/>
      <c r="H11" s="72"/>
      <c r="I11" s="1">
        <f>IF(ISBLANK([2]Period_3!O9)=TRUE,"",[2]Period_3!O9)</f>
        <v>7</v>
      </c>
      <c r="J11" s="39">
        <v>1</v>
      </c>
      <c r="K11" s="31">
        <f>IF([2]Period_3!Q9="", NA(), [2]Period_3!Q9)</f>
        <v>-2989</v>
      </c>
      <c r="L11" s="15">
        <f>IF([2]Period_3!R9="", NA(), [2]Period_3!R9)</f>
        <v>10119.429190000001</v>
      </c>
      <c r="M11" s="15">
        <f>IF([2]Period_3!S9="", NA(), [2]Period_3!S9)</f>
        <v>3233</v>
      </c>
      <c r="N11" s="15">
        <f>IF([2]Period_3!T9="", NA(), [2]Period_3!T9)</f>
        <v>79</v>
      </c>
      <c r="O11" s="32">
        <f>IF([2]Period_3!V9="", NA(), [2]Period_3!V9)</f>
        <v>1089</v>
      </c>
      <c r="W11" s="2"/>
      <c r="AC11"/>
      <c r="AD11" s="2"/>
    </row>
    <row r="12" spans="2:31" ht="12.5" x14ac:dyDescent="0.25">
      <c r="C12" s="72"/>
      <c r="D12" s="72"/>
      <c r="E12" s="72"/>
      <c r="F12" s="72"/>
      <c r="G12" s="72"/>
      <c r="H12" s="72"/>
      <c r="I12" s="1">
        <f>IF(ISBLANK([2]Period_3!O10)=TRUE,"",[2]Period_3!O10)</f>
        <v>8</v>
      </c>
      <c r="J12" s="39">
        <v>1</v>
      </c>
      <c r="K12" s="31">
        <f>IF([2]Period_3!Q10="", NA(), [2]Period_3!Q10)</f>
        <v>-4252</v>
      </c>
      <c r="L12" s="15">
        <f>IF([2]Period_3!R10="", NA(), [2]Period_3!R10)</f>
        <v>9848.6026999999995</v>
      </c>
      <c r="M12" s="15">
        <f>IF([2]Period_3!S10="", NA(), [2]Period_3!S10)</f>
        <v>2787</v>
      </c>
      <c r="N12" s="15">
        <f>IF([2]Period_3!T10="", NA(), [2]Period_3!T10)</f>
        <v>73</v>
      </c>
      <c r="O12" s="32">
        <f>IF([2]Period_3!V10="", NA(), [2]Period_3!V10)</f>
        <v>815</v>
      </c>
      <c r="W12" s="2"/>
      <c r="AC12"/>
      <c r="AD12" s="2"/>
    </row>
    <row r="13" spans="2:31" ht="12.5" x14ac:dyDescent="0.25">
      <c r="C13" s="3"/>
      <c r="D13" s="73" t="s">
        <v>8</v>
      </c>
      <c r="E13" s="74"/>
      <c r="F13" s="74"/>
      <c r="G13" s="74"/>
      <c r="H13" s="74"/>
      <c r="I13" s="1">
        <f>IF(ISBLANK([2]Period_3!O11)=TRUE,"",[2]Period_3!O11)</f>
        <v>9</v>
      </c>
      <c r="J13" s="39">
        <v>1</v>
      </c>
      <c r="K13" s="31">
        <f>IF([2]Period_3!Q11="", NA(), [2]Period_3!Q11)</f>
        <v>-4605</v>
      </c>
      <c r="L13" s="15">
        <f>IF([2]Period_3!R11="", NA(), [2]Period_3!R11)</f>
        <v>9478.1140400000004</v>
      </c>
      <c r="M13" s="15">
        <f>IF([2]Period_3!S11="", NA(), [2]Period_3!S11)</f>
        <v>2406</v>
      </c>
      <c r="N13" s="15">
        <f>IF([2]Period_3!T11="", NA(), [2]Period_3!T11)</f>
        <v>71</v>
      </c>
      <c r="O13" s="32">
        <f>IF([2]Period_3!V11="", NA(), [2]Period_3!V11)</f>
        <v>743</v>
      </c>
      <c r="W13" s="2"/>
      <c r="AC13"/>
      <c r="AD13" s="2"/>
    </row>
    <row r="14" spans="2:31" ht="12.75" customHeight="1" x14ac:dyDescent="0.25">
      <c r="C14" s="16"/>
      <c r="D14" s="53" t="s">
        <v>0</v>
      </c>
      <c r="E14" s="54" t="s">
        <v>1</v>
      </c>
      <c r="F14" s="54" t="s">
        <v>2</v>
      </c>
      <c r="G14" s="54" t="s">
        <v>3</v>
      </c>
      <c r="H14" s="55" t="s">
        <v>4</v>
      </c>
      <c r="I14" s="1">
        <f>IF(ISBLANK([2]Period_3!O12)=TRUE,"",[2]Period_3!O12)</f>
        <v>10</v>
      </c>
      <c r="J14" s="39">
        <v>1</v>
      </c>
      <c r="K14" s="31">
        <f>IF([2]Period_3!Q12="", NA(), [2]Period_3!Q12)</f>
        <v>-5260</v>
      </c>
      <c r="L14" s="15">
        <f>IF([2]Period_3!R12="", NA(), [2]Period_3!R12)</f>
        <v>9170.4546900000005</v>
      </c>
      <c r="M14" s="15">
        <f>IF([2]Period_3!S12="", NA(), [2]Period_3!S12)</f>
        <v>2115</v>
      </c>
      <c r="N14" s="15">
        <f>IF([2]Period_3!T12="", NA(), [2]Period_3!T12)</f>
        <v>60</v>
      </c>
      <c r="O14" s="32">
        <f>IF([2]Period_3!V12="", NA(), [2]Period_3!V12)</f>
        <v>644</v>
      </c>
      <c r="W14" s="2"/>
      <c r="AC14"/>
      <c r="AD14" s="2"/>
    </row>
    <row r="15" spans="2:31" ht="12.75" customHeight="1" x14ac:dyDescent="0.25">
      <c r="C15" s="17" t="s">
        <v>9</v>
      </c>
      <c r="D15" s="28">
        <f>MAX([2]Period_3!Q3:Q33)</f>
        <v>17791</v>
      </c>
      <c r="E15" s="29">
        <f>MAX([2]Period_3!R3:R33)</f>
        <v>16061.739799999999</v>
      </c>
      <c r="F15" s="29">
        <f>MAX([2]Period_3!S3:S33)</f>
        <v>12729</v>
      </c>
      <c r="G15" s="29">
        <f>MAX([2]Period_3!T3:T33)</f>
        <v>524</v>
      </c>
      <c r="H15" s="30">
        <f>MAX([2]Period_3!V3:V33)</f>
        <v>6003</v>
      </c>
      <c r="I15" s="1">
        <f>IF(ISBLANK([2]Period_3!O13)=TRUE,"",[2]Period_3!O13)</f>
        <v>11</v>
      </c>
      <c r="J15" s="39">
        <v>1</v>
      </c>
      <c r="K15" s="31">
        <f>IF([2]Period_3!Q13="", NA(), [2]Period_3!Q13)</f>
        <v>-6274</v>
      </c>
      <c r="L15" s="15">
        <f>IF([2]Period_3!R13="", NA(), [2]Period_3!R13)</f>
        <v>8998.8632199999993</v>
      </c>
      <c r="M15" s="15">
        <f>IF([2]Period_3!S13="", NA(), [2]Period_3!S13)</f>
        <v>1864</v>
      </c>
      <c r="N15" s="15">
        <f>IF([2]Period_3!T13="", NA(), [2]Period_3!T13)</f>
        <v>48</v>
      </c>
      <c r="O15" s="32">
        <f>IF([2]Period_3!V13="", NA(), [2]Period_3!V13)</f>
        <v>584</v>
      </c>
      <c r="W15" s="6"/>
      <c r="AC15"/>
      <c r="AD15" s="2"/>
    </row>
    <row r="16" spans="2:31" ht="12.5" x14ac:dyDescent="0.25">
      <c r="C16" s="18">
        <v>0.95</v>
      </c>
      <c r="D16" s="31">
        <f>PERCENTILE([2]Period_3!Q3:Q33, 0.95)</f>
        <v>3893.3499999999876</v>
      </c>
      <c r="E16" s="15">
        <f>PERCENTILE([2]Period_3!R3:R33, 0.95)</f>
        <v>11873.763155499999</v>
      </c>
      <c r="F16" s="15">
        <f>PERCENTILE([2]Period_3!S3:S33, 0.95)</f>
        <v>6585.0499999999956</v>
      </c>
      <c r="G16" s="15">
        <f>PERCENTILE([2]Period_3!T3:T33, 0.95)</f>
        <v>225.04999999999967</v>
      </c>
      <c r="H16" s="32">
        <f>PERCENTILE([2]Period_3!V3:V33, 0.95)</f>
        <v>3064.5499999999975</v>
      </c>
      <c r="I16" s="1">
        <f>IF(ISBLANK([2]Period_3!O14)=TRUE,"",[2]Period_3!O14)</f>
        <v>12</v>
      </c>
      <c r="J16" s="39">
        <v>1</v>
      </c>
      <c r="K16" s="31">
        <f>IF([2]Period_3!Q14="", NA(), [2]Period_3!Q14)</f>
        <v>-6964</v>
      </c>
      <c r="L16" s="15">
        <f>IF([2]Period_3!R14="", NA(), [2]Period_3!R14)</f>
        <v>8643.7519599999996</v>
      </c>
      <c r="M16" s="15">
        <f>IF([2]Period_3!S14="", NA(), [2]Period_3!S14)</f>
        <v>1466</v>
      </c>
      <c r="N16" s="15">
        <f>IF([2]Period_3!T14="", NA(), [2]Period_3!T14)</f>
        <v>27</v>
      </c>
      <c r="O16" s="32">
        <f>IF([2]Period_3!V14="", NA(), [2]Period_3!V14)</f>
        <v>442</v>
      </c>
      <c r="W16" s="6"/>
      <c r="AC16"/>
      <c r="AD16" s="2"/>
    </row>
    <row r="17" spans="2:30" ht="12.5" x14ac:dyDescent="0.25">
      <c r="C17" s="19">
        <v>0.75</v>
      </c>
      <c r="D17" s="31">
        <f>PERCENTILE([2]Period_3!Q3:Q33, 0.75)</f>
        <v>-4340.25</v>
      </c>
      <c r="E17" s="15">
        <f>PERCENTILE([2]Period_3!R3:R33, 0.75)</f>
        <v>9755.9805349999988</v>
      </c>
      <c r="F17" s="15">
        <f>PERCENTILE([2]Period_3!S3:S33, 0.75)</f>
        <v>2691.75</v>
      </c>
      <c r="G17" s="15">
        <f>PERCENTILE([2]Period_3!T3:T33, 0.75)</f>
        <v>72.5</v>
      </c>
      <c r="H17" s="32">
        <f>PERCENTILE([2]Period_3!V3:V33, 0.75)</f>
        <v>797</v>
      </c>
      <c r="I17" s="1">
        <f>IF(ISBLANK([2]Period_3!O15)=TRUE,"",[2]Period_3!O15)</f>
        <v>13</v>
      </c>
      <c r="J17" s="39">
        <v>1</v>
      </c>
      <c r="K17" s="31">
        <f>IF([2]Period_3!Q15="", NA(), [2]Period_3!Q15)</f>
        <v>-7373</v>
      </c>
      <c r="L17" s="15">
        <f>IF([2]Period_3!R15="", NA(), [2]Period_3!R15)</f>
        <v>8092.4349199999997</v>
      </c>
      <c r="M17" s="15">
        <f>IF([2]Period_3!S15="", NA(), [2]Period_3!S15)</f>
        <v>1291</v>
      </c>
      <c r="N17" s="15">
        <f>IF([2]Period_3!T15="", NA(), [2]Period_3!T15)</f>
        <v>12</v>
      </c>
      <c r="O17" s="32">
        <f>IF([2]Period_3!V15="", NA(), [2]Period_3!V15)</f>
        <v>396</v>
      </c>
      <c r="W17" s="2"/>
      <c r="AC17"/>
      <c r="AD17" s="2"/>
    </row>
    <row r="18" spans="2:30" ht="12.5" x14ac:dyDescent="0.25">
      <c r="C18" s="19">
        <v>0.5</v>
      </c>
      <c r="D18" s="31">
        <f>PERCENTILE([2]Period_3!Q3:Q33, 0.5)</f>
        <v>-8461.5</v>
      </c>
      <c r="E18" s="15">
        <f>PERCENTILE([2]Period_3!R3:R33, 0.5)</f>
        <v>7102.6097200000004</v>
      </c>
      <c r="F18" s="15">
        <f>PERCENTILE([2]Period_3!S3:S33, 0.5)</f>
        <v>754</v>
      </c>
      <c r="G18" s="15">
        <f>PERCENTILE([2]Period_3!T3:T33, 0.5)</f>
        <v>-48.5</v>
      </c>
      <c r="H18" s="32">
        <f>PERCENTILE([2]Period_3!V3:V33, 0.5)</f>
        <v>119</v>
      </c>
      <c r="I18" s="1">
        <f>IF(ISBLANK([2]Period_3!O16)=TRUE,"",[2]Period_3!O16)</f>
        <v>14</v>
      </c>
      <c r="J18" s="39">
        <v>1</v>
      </c>
      <c r="K18" s="31">
        <f>IF([2]Period_3!Q16="", NA(), [2]Period_3!Q16)</f>
        <v>-7840</v>
      </c>
      <c r="L18" s="15">
        <f>IF([2]Period_3!R16="", NA(), [2]Period_3!R16)</f>
        <v>7903.0145499999999</v>
      </c>
      <c r="M18" s="15">
        <f>IF([2]Period_3!S16="", NA(), [2]Period_3!S16)</f>
        <v>1127</v>
      </c>
      <c r="N18" s="15">
        <f>IF([2]Period_3!T16="", NA(), [2]Period_3!T16)</f>
        <v>6</v>
      </c>
      <c r="O18" s="32">
        <f>IF([2]Period_3!V16="", NA(), [2]Period_3!V16)</f>
        <v>314</v>
      </c>
      <c r="W18" s="2"/>
      <c r="AC18"/>
      <c r="AD18" s="2"/>
    </row>
    <row r="19" spans="2:30" ht="12.5" x14ac:dyDescent="0.25">
      <c r="C19" s="19">
        <v>0.25</v>
      </c>
      <c r="D19" s="31">
        <f>PERCENTILE([2]Period_3!Q3:Q33, 0.25)</f>
        <v>-12930.5</v>
      </c>
      <c r="E19" s="15">
        <f>PERCENTILE([2]Period_3!R3:R33, 0.25)</f>
        <v>3107.9322099999999</v>
      </c>
      <c r="F19" s="15">
        <f>PERCENTILE([2]Period_3!S3:S33, 0.25)</f>
        <v>-677</v>
      </c>
      <c r="G19" s="15">
        <f>PERCENTILE([2]Period_3!T3:T33, 0.25)</f>
        <v>-1103.25</v>
      </c>
      <c r="H19" s="32">
        <f>PERCENTILE([2]Period_3!V3:V33, 0.25)</f>
        <v>-812.75</v>
      </c>
      <c r="I19" s="1">
        <f>IF(ISBLANK([2]Period_3!O17)=TRUE,"",[2]Period_3!O17)</f>
        <v>15</v>
      </c>
      <c r="J19" s="39">
        <v>1</v>
      </c>
      <c r="K19" s="31">
        <f>IF([2]Period_3!Q17="", NA(), [2]Period_3!Q17)</f>
        <v>-8080</v>
      </c>
      <c r="L19" s="15">
        <f>IF([2]Period_3!R17="", NA(), [2]Period_3!R17)</f>
        <v>7547.4372000000003</v>
      </c>
      <c r="M19" s="15">
        <f>IF([2]Period_3!S17="", NA(), [2]Period_3!S17)</f>
        <v>911</v>
      </c>
      <c r="N19" s="15">
        <f>IF([2]Period_3!T17="", NA(), [2]Period_3!T17)</f>
        <v>-5</v>
      </c>
      <c r="O19" s="32">
        <f>IF([2]Period_3!V17="", NA(), [2]Period_3!V17)</f>
        <v>156</v>
      </c>
      <c r="P19" s="3"/>
      <c r="W19" s="2"/>
      <c r="AC19"/>
      <c r="AD19" s="2"/>
    </row>
    <row r="20" spans="2:30" ht="12.5" x14ac:dyDescent="0.25">
      <c r="C20" s="18">
        <v>0.05</v>
      </c>
      <c r="D20" s="31">
        <f>PERCENTILE([2]Period_3!Q3:Q33, 0.05)</f>
        <v>-21326.85</v>
      </c>
      <c r="E20" s="15">
        <f>PERCENTILE([2]Period_3!R3:R33, 0.05)</f>
        <v>290.63384050000025</v>
      </c>
      <c r="F20" s="15">
        <f>PERCENTILE([2]Period_3!S3:S33, 0.05)</f>
        <v>-2330.9499999999998</v>
      </c>
      <c r="G20" s="15">
        <f>PERCENTILE([2]Period_3!T3:T33, 0.05)</f>
        <v>-4144.7</v>
      </c>
      <c r="H20" s="32">
        <f>PERCENTILE([2]Period_3!V3:V33, 0.05)</f>
        <v>-1775.3999999999999</v>
      </c>
      <c r="I20" s="1">
        <f>IF(ISBLANK([2]Period_3!O18)=TRUE,"",[2]Period_3!O18)</f>
        <v>16</v>
      </c>
      <c r="J20" s="39">
        <v>1</v>
      </c>
      <c r="K20" s="31">
        <f>IF([2]Period_3!Q18="", NA(), [2]Period_3!Q18)</f>
        <v>-8843</v>
      </c>
      <c r="L20" s="15">
        <f>IF([2]Period_3!R18="", NA(), [2]Period_3!R18)</f>
        <v>6657.7822399999995</v>
      </c>
      <c r="M20" s="15">
        <f>IF([2]Period_3!S18="", NA(), [2]Period_3!S18)</f>
        <v>597</v>
      </c>
      <c r="N20" s="15">
        <f>IF([2]Period_3!T18="", NA(), [2]Period_3!T18)</f>
        <v>-92</v>
      </c>
      <c r="O20" s="32">
        <f>IF([2]Period_3!V18="", NA(), [2]Period_3!V18)</f>
        <v>82</v>
      </c>
      <c r="P20" s="3"/>
      <c r="W20" s="2"/>
      <c r="AC20"/>
      <c r="AD20" s="2"/>
    </row>
    <row r="21" spans="2:30" ht="12.5" x14ac:dyDescent="0.25">
      <c r="C21" s="65" t="s">
        <v>10</v>
      </c>
      <c r="D21" s="33">
        <f>MIN(0,[2]Period_3!Q3:Q33)</f>
        <v>-37915</v>
      </c>
      <c r="E21" s="20">
        <f>MIN(0,[2]Period_3!R3:R33)</f>
        <v>-11424.180899999999</v>
      </c>
      <c r="F21" s="20">
        <f>MIN(0,[2]Period_3!S3:S33)</f>
        <v>-6928</v>
      </c>
      <c r="G21" s="20">
        <f>MIN(0,[2]Period_3!T3:T33)</f>
        <v>-7805</v>
      </c>
      <c r="H21" s="34">
        <f>MIN(0,[2]Period_3!V3:V33)</f>
        <v>-13605</v>
      </c>
      <c r="I21" s="1">
        <f>IF(ISBLANK([2]Period_3!O19)=TRUE,"",[2]Period_3!O19)</f>
        <v>17</v>
      </c>
      <c r="J21" s="39">
        <v>1</v>
      </c>
      <c r="K21" s="31">
        <f>IF([2]Period_3!Q19="", NA(), [2]Period_3!Q19)</f>
        <v>-9834</v>
      </c>
      <c r="L21" s="15">
        <f>IF([2]Period_3!R19="", NA(), [2]Period_3!R19)</f>
        <v>6229.4569000000001</v>
      </c>
      <c r="M21" s="15">
        <f>IF([2]Period_3!S19="", NA(), [2]Period_3!S19)</f>
        <v>428</v>
      </c>
      <c r="N21" s="15">
        <f>IF([2]Period_3!T19="", NA(), [2]Period_3!T19)</f>
        <v>-201</v>
      </c>
      <c r="O21" s="32">
        <f>IF([2]Period_3!V19="", NA(), [2]Period_3!V19)</f>
        <v>-2</v>
      </c>
      <c r="P21" s="3"/>
      <c r="W21" s="2"/>
      <c r="AC21"/>
      <c r="AD21" s="2"/>
    </row>
    <row r="22" spans="2:30" ht="12.5" x14ac:dyDescent="0.25">
      <c r="C22" s="21" t="s">
        <v>11</v>
      </c>
      <c r="D22" s="28">
        <f>AVERAGE([2]Period_3!Q3:Q33)</f>
        <v>-8692.0666666666675</v>
      </c>
      <c r="E22" s="29">
        <f>AVERAGE([2]Period_3!R3:R33)</f>
        <v>6267.5379213333354</v>
      </c>
      <c r="F22" s="29">
        <f>AVERAGE([2]Period_3!S3:S33)</f>
        <v>1307.4000000000001</v>
      </c>
      <c r="G22" s="29">
        <f>AVERAGE([2]Period_3!T3:T33)</f>
        <v>-888.4</v>
      </c>
      <c r="H22" s="30">
        <f>AVERAGE([2]Period_3!V3:V33)</f>
        <v>-67.933333333333337</v>
      </c>
      <c r="I22" s="1">
        <f>IF(ISBLANK([2]Period_3!O20)=TRUE,"",[2]Period_3!O20)</f>
        <v>18</v>
      </c>
      <c r="J22" s="39">
        <v>1</v>
      </c>
      <c r="K22" s="31">
        <f>IF([2]Period_3!Q20="", NA(), [2]Period_3!Q20)</f>
        <v>-10129</v>
      </c>
      <c r="L22" s="15">
        <f>IF([2]Period_3!R20="", NA(), [2]Period_3!R20)</f>
        <v>5930.3076700000001</v>
      </c>
      <c r="M22" s="15">
        <f>IF([2]Period_3!S20="", NA(), [2]Period_3!S20)</f>
        <v>238</v>
      </c>
      <c r="N22" s="15">
        <f>IF([2]Period_3!T20="", NA(), [2]Period_3!T20)</f>
        <v>-292</v>
      </c>
      <c r="O22" s="32">
        <f>IF([2]Period_3!V20="", NA(), [2]Period_3!V20)</f>
        <v>-256</v>
      </c>
      <c r="P22" s="3"/>
      <c r="W22" s="2"/>
      <c r="AC22"/>
      <c r="AD22" s="2"/>
    </row>
    <row r="23" spans="2:30" ht="12.5" x14ac:dyDescent="0.25">
      <c r="C23" s="21" t="s">
        <v>12</v>
      </c>
      <c r="D23" s="31">
        <f>STDEV([2]Period_3!Q3:Q33)</f>
        <v>9610.9179041816569</v>
      </c>
      <c r="E23" s="15">
        <f>STDEV([2]Period_3!R3:R33)</f>
        <v>5149.2001177992461</v>
      </c>
      <c r="F23" s="15">
        <f>STDEV([2]Period_3!S3:S33)</f>
        <v>3527.4923749276077</v>
      </c>
      <c r="G23" s="15">
        <f>STDEV([2]Period_3!T3:T33)</f>
        <v>1778.4181968138485</v>
      </c>
      <c r="H23" s="32">
        <f>STDEV([2]Period_3!V3:V33)</f>
        <v>3039.0007311085269</v>
      </c>
      <c r="I23" s="1">
        <f>IF(ISBLANK([2]Period_3!O21)=TRUE,"",[2]Period_3!O21)</f>
        <v>19</v>
      </c>
      <c r="J23" s="39">
        <v>1</v>
      </c>
      <c r="K23" s="31">
        <f>IF([2]Period_3!Q21="", NA(), [2]Period_3!Q21)</f>
        <v>-10643</v>
      </c>
      <c r="L23" s="15">
        <f>IF([2]Period_3!R21="", NA(), [2]Period_3!R21)</f>
        <v>4366.9621999999999</v>
      </c>
      <c r="M23" s="15">
        <f>IF([2]Period_3!S21="", NA(), [2]Period_3!S21)</f>
        <v>123</v>
      </c>
      <c r="N23" s="15">
        <f>IF([2]Period_3!T21="", NA(), [2]Period_3!T21)</f>
        <v>-396</v>
      </c>
      <c r="O23" s="32">
        <f>IF([2]Period_3!V21="", NA(), [2]Period_3!V21)</f>
        <v>-363</v>
      </c>
      <c r="P23" s="3"/>
      <c r="Q23" s="41"/>
      <c r="R23" s="3"/>
      <c r="S23" s="3"/>
      <c r="T23" s="3"/>
      <c r="U23" s="3"/>
      <c r="W23" s="2"/>
      <c r="X23" s="12"/>
      <c r="Y23" s="12"/>
      <c r="Z23" s="12"/>
      <c r="AA23" s="13"/>
      <c r="AC23"/>
      <c r="AD23" s="2"/>
    </row>
    <row r="24" spans="2:30" ht="12.75" customHeight="1" x14ac:dyDescent="0.25">
      <c r="C24" s="22" t="s">
        <v>13</v>
      </c>
      <c r="D24" s="66">
        <v>0.13333333333333333</v>
      </c>
      <c r="E24" s="67">
        <v>0.93333333333333335</v>
      </c>
      <c r="F24" s="67">
        <v>0.6333333333333333</v>
      </c>
      <c r="G24" s="67">
        <v>0.46666666666666667</v>
      </c>
      <c r="H24" s="68">
        <v>0.53333333333333333</v>
      </c>
      <c r="I24" s="1">
        <f>IF(ISBLANK([2]Period_3!O22)=TRUE,"",[2]Period_3!O22)</f>
        <v>20</v>
      </c>
      <c r="J24" s="39">
        <v>1</v>
      </c>
      <c r="K24" s="31">
        <f>IF([2]Period_3!Q22="", NA(), [2]Period_3!Q22)</f>
        <v>-11014</v>
      </c>
      <c r="L24" s="15">
        <f>IF([2]Period_3!R22="", NA(), [2]Period_3!R22)</f>
        <v>3689.1867200000002</v>
      </c>
      <c r="M24" s="15">
        <f>IF([2]Period_3!S22="", NA(), [2]Period_3!S22)</f>
        <v>-99</v>
      </c>
      <c r="N24" s="15">
        <f>IF([2]Period_3!T22="", NA(), [2]Period_3!T22)</f>
        <v>-529</v>
      </c>
      <c r="O24" s="32">
        <f>IF([2]Period_3!V22="", NA(), [2]Period_3!V22)</f>
        <v>-428</v>
      </c>
      <c r="P24" s="3"/>
      <c r="Q24" s="72" t="str">
        <f>"Figure 2 - Distribution of daily MOS quantities (1 "&amp;[2]DataSheet!E3&amp;" to "&amp;[2]Inputs!Q7&amp;" "&amp;[2]DataSheet!E3&amp;" "&amp;[2]Inputs!N7&amp;")"</f>
        <v>Figure 2 - Distribution of daily MOS quantities (1 November to 30 November 2026)</v>
      </c>
      <c r="R24" s="72"/>
      <c r="S24" s="72"/>
      <c r="T24" s="72"/>
      <c r="U24" s="72"/>
      <c r="V24" s="72"/>
      <c r="W24" s="72"/>
      <c r="X24" s="12"/>
      <c r="Y24" s="12"/>
      <c r="Z24" s="12"/>
      <c r="AA24" s="13"/>
      <c r="AC24"/>
      <c r="AD24" s="2"/>
    </row>
    <row r="25" spans="2:30" ht="15" customHeight="1" x14ac:dyDescent="0.25">
      <c r="C25" s="23" t="s">
        <v>14</v>
      </c>
      <c r="D25" s="69">
        <f>1-D24</f>
        <v>0.8666666666666667</v>
      </c>
      <c r="E25" s="70">
        <f>1-E24</f>
        <v>6.6666666666666652E-2</v>
      </c>
      <c r="F25" s="70">
        <f>1-F24</f>
        <v>0.3666666666666667</v>
      </c>
      <c r="G25" s="70">
        <f>1-G24</f>
        <v>0.53333333333333333</v>
      </c>
      <c r="H25" s="71">
        <f>1-H24</f>
        <v>0.46666666666666667</v>
      </c>
      <c r="I25" s="1">
        <f>IF(ISBLANK([2]Period_3!O23)=TRUE,"",[2]Period_3!O23)</f>
        <v>21</v>
      </c>
      <c r="J25" s="39">
        <v>1</v>
      </c>
      <c r="K25" s="31">
        <f>IF([2]Period_3!Q23="", NA(), [2]Period_3!Q23)</f>
        <v>-11585</v>
      </c>
      <c r="L25" s="15">
        <f>IF([2]Period_3!R23="", NA(), [2]Period_3!R23)</f>
        <v>3545.0350699999999</v>
      </c>
      <c r="M25" s="15">
        <f>IF([2]Period_3!S23="", NA(), [2]Period_3!S23)</f>
        <v>-245</v>
      </c>
      <c r="N25" s="15">
        <f>IF([2]Period_3!T23="", NA(), [2]Period_3!T23)</f>
        <v>-794</v>
      </c>
      <c r="O25" s="32">
        <f>IF([2]Period_3!V23="", NA(), [2]Period_3!V23)</f>
        <v>-581</v>
      </c>
      <c r="P25" s="3"/>
      <c r="Q25" s="72"/>
      <c r="R25" s="72"/>
      <c r="S25" s="72"/>
      <c r="T25" s="72"/>
      <c r="U25" s="72"/>
      <c r="V25" s="72"/>
      <c r="W25" s="72"/>
      <c r="X25" s="12"/>
      <c r="Y25" s="12"/>
      <c r="Z25" s="12"/>
      <c r="AA25" s="13"/>
      <c r="AC25"/>
      <c r="AD25" s="2"/>
    </row>
    <row r="26" spans="2:30" ht="12.5" x14ac:dyDescent="0.25">
      <c r="I26" s="1">
        <f>IF(ISBLANK([2]Period_3!O24)=TRUE,"",[2]Period_3!O24)</f>
        <v>22</v>
      </c>
      <c r="J26" s="39">
        <v>1</v>
      </c>
      <c r="K26" s="31">
        <f>IF([2]Period_3!Q24="", NA(), [2]Period_3!Q24)</f>
        <v>-12296</v>
      </c>
      <c r="L26" s="15">
        <f>IF([2]Period_3!R24="", NA(), [2]Period_3!R24)</f>
        <v>3234.1921299999999</v>
      </c>
      <c r="M26" s="15">
        <f>IF([2]Period_3!S24="", NA(), [2]Period_3!S24)</f>
        <v>-575</v>
      </c>
      <c r="N26" s="15">
        <f>IF([2]Period_3!T24="", NA(), [2]Period_3!T24)</f>
        <v>-981</v>
      </c>
      <c r="O26" s="32">
        <f>IF([2]Period_3!V24="", NA(), [2]Period_3!V24)</f>
        <v>-743</v>
      </c>
      <c r="P26" s="3"/>
      <c r="Q26" s="3"/>
      <c r="R26" s="3"/>
      <c r="S26" s="3"/>
      <c r="T26" s="3"/>
      <c r="U26" s="3"/>
      <c r="V26" s="2"/>
      <c r="W26" s="2"/>
      <c r="X26" s="12"/>
      <c r="Y26" s="12"/>
      <c r="Z26" s="12"/>
      <c r="AA26" s="13"/>
      <c r="AC26"/>
      <c r="AD26" s="2"/>
    </row>
    <row r="27" spans="2:30" ht="12.5" x14ac:dyDescent="0.25">
      <c r="I27" s="1">
        <f>IF(ISBLANK([2]Period_3!O25)=TRUE,"",[2]Period_3!O25)</f>
        <v>23</v>
      </c>
      <c r="J27" s="39">
        <v>1</v>
      </c>
      <c r="K27" s="31">
        <f>IF([2]Period_3!Q25="", NA(), [2]Period_3!Q25)</f>
        <v>-13142</v>
      </c>
      <c r="L27" s="15">
        <f>IF([2]Period_3!R25="", NA(), [2]Period_3!R25)</f>
        <v>3065.84557</v>
      </c>
      <c r="M27" s="15">
        <f>IF([2]Period_3!S25="", NA(), [2]Period_3!S25)</f>
        <v>-711</v>
      </c>
      <c r="N27" s="15">
        <f>IF([2]Period_3!T25="", NA(), [2]Period_3!T25)</f>
        <v>-1144</v>
      </c>
      <c r="O27" s="32">
        <f>IF([2]Period_3!V25="", NA(), [2]Period_3!V25)</f>
        <v>-836</v>
      </c>
      <c r="P27" s="3"/>
      <c r="Q27" s="3"/>
      <c r="R27" s="3"/>
      <c r="S27" s="3"/>
      <c r="T27" s="3"/>
      <c r="U27" s="3"/>
      <c r="V27" s="2"/>
      <c r="W27" s="2"/>
      <c r="X27" s="12"/>
      <c r="Y27" s="12"/>
      <c r="Z27" s="12"/>
      <c r="AA27" s="13"/>
      <c r="AC27"/>
      <c r="AD27" s="2"/>
    </row>
    <row r="28" spans="2:30" ht="12.5" x14ac:dyDescent="0.25">
      <c r="I28" s="1">
        <f>IF(ISBLANK([2]Period_3!O26)=TRUE,"",[2]Period_3!O26)</f>
        <v>24</v>
      </c>
      <c r="J28" s="39">
        <v>1</v>
      </c>
      <c r="K28" s="31">
        <f>IF([2]Period_3!Q26="", NA(), [2]Period_3!Q26)</f>
        <v>-13797</v>
      </c>
      <c r="L28" s="15">
        <f>IF([2]Period_3!R26="", NA(), [2]Period_3!R26)</f>
        <v>2830.3305599999999</v>
      </c>
      <c r="M28" s="15">
        <f>IF([2]Period_3!S26="", NA(), [2]Period_3!S26)</f>
        <v>-950</v>
      </c>
      <c r="N28" s="15">
        <f>IF([2]Period_3!T26="", NA(), [2]Period_3!T26)</f>
        <v>-1416</v>
      </c>
      <c r="O28" s="32">
        <f>IF([2]Period_3!V26="", NA(), [2]Period_3!V26)</f>
        <v>-961</v>
      </c>
      <c r="P28" s="3"/>
      <c r="X28" s="12"/>
      <c r="Y28" s="12"/>
      <c r="Z28" s="12"/>
      <c r="AA28" s="13"/>
      <c r="AC28"/>
      <c r="AD28" s="2"/>
    </row>
    <row r="29" spans="2:30" ht="12.5" x14ac:dyDescent="0.25">
      <c r="I29" s="1">
        <f>IF(ISBLANK([2]Period_3!O27)=TRUE,"",[2]Period_3!O27)</f>
        <v>25</v>
      </c>
      <c r="J29" s="39">
        <v>1</v>
      </c>
      <c r="K29" s="31">
        <f>IF([2]Period_3!Q27="", NA(), [2]Period_3!Q27)</f>
        <v>-14654</v>
      </c>
      <c r="L29" s="15">
        <f>IF([2]Period_3!R27="", NA(), [2]Period_3!R27)</f>
        <v>2711.4884200000001</v>
      </c>
      <c r="M29" s="15">
        <f>IF([2]Period_3!S27="", NA(), [2]Period_3!S27)</f>
        <v>-1093</v>
      </c>
      <c r="N29" s="15">
        <f>IF([2]Period_3!T27="", NA(), [2]Period_3!T27)</f>
        <v>-1820</v>
      </c>
      <c r="O29" s="32">
        <f>IF([2]Period_3!V27="", NA(), [2]Period_3!V27)</f>
        <v>-1050</v>
      </c>
      <c r="P29" s="3"/>
      <c r="Q29" s="3"/>
      <c r="R29" s="3"/>
      <c r="S29" s="3"/>
      <c r="T29" s="3"/>
      <c r="U29" s="3"/>
      <c r="V29" s="2"/>
      <c r="W29" s="2"/>
      <c r="X29" s="12"/>
      <c r="Y29" s="12"/>
      <c r="Z29" s="12"/>
      <c r="AA29" s="13"/>
      <c r="AC29"/>
      <c r="AD29" s="2"/>
    </row>
    <row r="30" spans="2:30" ht="12.5" x14ac:dyDescent="0.25">
      <c r="B30" s="64"/>
      <c r="I30" s="1">
        <f>IF(ISBLANK([2]Period_3!O28)=TRUE,"",[2]Period_3!O28)</f>
        <v>26</v>
      </c>
      <c r="J30" s="39">
        <v>1</v>
      </c>
      <c r="K30" s="31">
        <f>IF([2]Period_3!Q28="", NA(), [2]Period_3!Q28)</f>
        <v>-15322</v>
      </c>
      <c r="L30" s="15">
        <f>IF([2]Period_3!R28="", NA(), [2]Period_3!R28)</f>
        <v>2336.8847000000001</v>
      </c>
      <c r="M30" s="15">
        <f>IF([2]Period_3!S28="", NA(), [2]Period_3!S28)</f>
        <v>-1383</v>
      </c>
      <c r="N30" s="15">
        <f>IF([2]Period_3!T28="", NA(), [2]Period_3!T28)</f>
        <v>-2110</v>
      </c>
      <c r="O30" s="32">
        <f>IF([2]Period_3!V28="", NA(), [2]Period_3!V28)</f>
        <v>-1254</v>
      </c>
      <c r="P30" s="3"/>
      <c r="Q30" s="3"/>
      <c r="R30" s="3"/>
      <c r="S30" s="3"/>
      <c r="T30" s="3"/>
      <c r="U30" s="3"/>
      <c r="V30" s="2"/>
      <c r="W30" s="2"/>
      <c r="X30" s="12"/>
      <c r="Y30" s="12"/>
      <c r="Z30" s="12"/>
      <c r="AA30" s="13"/>
      <c r="AC30"/>
      <c r="AD30" s="2"/>
    </row>
    <row r="31" spans="2:30" ht="12.5" x14ac:dyDescent="0.25">
      <c r="B31" s="64"/>
      <c r="I31" s="1">
        <f>IF(ISBLANK([2]Period_3!O29)=TRUE,"",[2]Period_3!O29)</f>
        <v>27</v>
      </c>
      <c r="J31" s="39">
        <v>1</v>
      </c>
      <c r="K31" s="31">
        <f>IF([2]Period_3!Q29="", NA(), [2]Period_3!Q29)</f>
        <v>-17064</v>
      </c>
      <c r="L31" s="15">
        <f>IF([2]Period_3!R29="", NA(), [2]Period_3!R29)</f>
        <v>1976.7916399999999</v>
      </c>
      <c r="M31" s="15">
        <f>IF([2]Period_3!S29="", NA(), [2]Period_3!S29)</f>
        <v>-1682</v>
      </c>
      <c r="N31" s="15">
        <f>IF([2]Period_3!T29="", NA(), [2]Period_3!T29)</f>
        <v>-2584</v>
      </c>
      <c r="O31" s="32">
        <f>IF([2]Period_3!V29="", NA(), [2]Period_3!V29)</f>
        <v>-1406</v>
      </c>
      <c r="P31" s="3"/>
      <c r="Q31" s="3"/>
      <c r="R31" s="3"/>
      <c r="S31" s="3"/>
      <c r="T31" s="3"/>
      <c r="U31" s="3"/>
      <c r="V31" s="2"/>
      <c r="W31" s="2"/>
      <c r="X31" s="12"/>
      <c r="Y31" s="12"/>
      <c r="Z31" s="12"/>
      <c r="AA31" s="13"/>
      <c r="AC31"/>
      <c r="AD31" s="2"/>
    </row>
    <row r="32" spans="2:30" ht="12.5" x14ac:dyDescent="0.25">
      <c r="B32" s="64"/>
      <c r="I32" s="1">
        <f>IF(ISBLANK([2]Period_3!O30)=TRUE,"",[2]Period_3!O30)</f>
        <v>28</v>
      </c>
      <c r="J32" s="39">
        <v>1</v>
      </c>
      <c r="K32" s="31">
        <f>IF([2]Period_3!Q30="", NA(), [2]Period_3!Q30)</f>
        <v>-19849</v>
      </c>
      <c r="L32" s="15">
        <f>IF([2]Period_3!R30="", NA(), [2]Period_3!R30)</f>
        <v>1148.78448</v>
      </c>
      <c r="M32" s="15">
        <f>IF([2]Period_3!S30="", NA(), [2]Period_3!S30)</f>
        <v>-2117</v>
      </c>
      <c r="N32" s="15">
        <f>IF([2]Period_3!T30="", NA(), [2]Period_3!T30)</f>
        <v>-3444</v>
      </c>
      <c r="O32" s="32">
        <f>IF([2]Period_3!V30="", NA(), [2]Period_3!V30)</f>
        <v>-1551</v>
      </c>
      <c r="P32" s="3"/>
      <c r="Q32" s="3"/>
      <c r="R32" s="3"/>
      <c r="S32" s="3"/>
      <c r="T32" s="3"/>
      <c r="U32" s="3"/>
      <c r="V32" s="2"/>
      <c r="W32" s="2"/>
      <c r="X32" s="12"/>
      <c r="Y32" s="12"/>
      <c r="Z32" s="12"/>
      <c r="AA32" s="13"/>
      <c r="AC32"/>
      <c r="AD32" s="2"/>
    </row>
    <row r="33" spans="2:30" ht="12.5" x14ac:dyDescent="0.25">
      <c r="B33" s="64"/>
      <c r="I33" s="1">
        <f>IF(ISBLANK([2]Period_3!O31)=TRUE,"",[2]Period_3!O31)</f>
        <v>29</v>
      </c>
      <c r="J33" s="39">
        <v>1</v>
      </c>
      <c r="K33" s="31">
        <f>IF([2]Period_3!Q31="", NA(), [2]Period_3!Q31)</f>
        <v>-22536</v>
      </c>
      <c r="L33" s="15">
        <f>IF([2]Period_3!R31="", NA(), [2]Period_3!R31)</f>
        <v>-411.48941000000002</v>
      </c>
      <c r="M33" s="15">
        <f>IF([2]Period_3!S31="", NA(), [2]Period_3!S31)</f>
        <v>-2506</v>
      </c>
      <c r="N33" s="15">
        <f>IF([2]Period_3!T31="", NA(), [2]Period_3!T31)</f>
        <v>-4718</v>
      </c>
      <c r="O33" s="32">
        <f>IF([2]Period_3!V31="", NA(), [2]Period_3!V31)</f>
        <v>-1959</v>
      </c>
      <c r="P33" s="3"/>
      <c r="Q33" s="3"/>
      <c r="R33" s="3"/>
      <c r="S33" s="3"/>
      <c r="T33" s="3"/>
      <c r="U33" s="3"/>
      <c r="V33" s="2"/>
      <c r="W33" s="2"/>
      <c r="X33" s="12"/>
      <c r="Y33" s="12"/>
      <c r="Z33" s="12"/>
      <c r="AA33" s="13"/>
      <c r="AC33"/>
      <c r="AD33" s="2"/>
    </row>
    <row r="34" spans="2:30" ht="12.5" x14ac:dyDescent="0.25">
      <c r="B34" s="64"/>
      <c r="I34" s="1">
        <f>IF(ISBLANK([2]Period_3!O32)=TRUE,"",[2]Period_3!O32)</f>
        <v>30</v>
      </c>
      <c r="J34" s="39">
        <v>1</v>
      </c>
      <c r="K34" s="31">
        <f>IF([2]Period_3!Q32="", NA(), [2]Period_3!Q32)</f>
        <v>-37915</v>
      </c>
      <c r="L34" s="15">
        <f>IF([2]Period_3!R32="", NA(), [2]Period_3!R32)</f>
        <v>-11424.180899999999</v>
      </c>
      <c r="M34" s="15">
        <f>IF([2]Period_3!S32="", NA(), [2]Period_3!S32)</f>
        <v>-6928</v>
      </c>
      <c r="N34" s="15">
        <f>IF([2]Period_3!T32="", NA(), [2]Period_3!T32)</f>
        <v>-7805</v>
      </c>
      <c r="O34" s="32">
        <f>IF([2]Period_3!V32="", NA(), [2]Period_3!V32)</f>
        <v>-13605</v>
      </c>
      <c r="P34" s="3"/>
      <c r="Q34" s="3"/>
      <c r="R34" s="3"/>
      <c r="S34" s="3"/>
      <c r="T34" s="3"/>
      <c r="U34" s="3"/>
      <c r="V34" s="2"/>
      <c r="W34" s="2"/>
      <c r="X34" s="12"/>
      <c r="Y34" s="12"/>
      <c r="Z34" s="12"/>
      <c r="AA34" s="13"/>
      <c r="AC34"/>
      <c r="AD34" s="2"/>
    </row>
    <row r="35" spans="2:30" ht="12.5" x14ac:dyDescent="0.25">
      <c r="B35" s="64"/>
      <c r="I35" s="1">
        <v>31</v>
      </c>
      <c r="J35" s="40">
        <v>1</v>
      </c>
      <c r="K35" s="33" t="e">
        <f>IF([2]Period_3!Q33="", NA(), [2]Period_3!Q33)</f>
        <v>#N/A</v>
      </c>
      <c r="L35" s="20" t="e">
        <f>IF([2]Period_3!R33="", NA(), [2]Period_3!R33)</f>
        <v>#N/A</v>
      </c>
      <c r="M35" s="20" t="e">
        <f>IF([2]Period_3!S33="", NA(), [2]Period_3!S33)</f>
        <v>#N/A</v>
      </c>
      <c r="N35" s="20" t="e">
        <f>IF([2]Period_3!T33="", NA(), [2]Period_3!T33)</f>
        <v>#N/A</v>
      </c>
      <c r="O35" s="34" t="e">
        <f>IF([2]Period_3!V33="", NA(), [2]Period_3!V33)</f>
        <v>#N/A</v>
      </c>
      <c r="P35" s="3"/>
      <c r="Q35" s="3"/>
      <c r="R35" s="3"/>
      <c r="S35" s="3"/>
      <c r="T35" s="3"/>
      <c r="U35" s="3"/>
      <c r="V35" s="2"/>
      <c r="W35" s="2"/>
      <c r="X35" s="12"/>
      <c r="Y35" s="12"/>
      <c r="Z35" s="12"/>
      <c r="AA35" s="13"/>
      <c r="AC35"/>
      <c r="AD35" s="2"/>
    </row>
    <row r="36" spans="2:30" ht="12.5" x14ac:dyDescent="0.25">
      <c r="B36" s="64"/>
      <c r="I36" s="5"/>
      <c r="P36" s="5"/>
      <c r="Q36" s="5"/>
      <c r="R36" s="5"/>
      <c r="S36" s="5"/>
      <c r="T36" s="5"/>
      <c r="U36" s="5"/>
      <c r="V36" s="2"/>
      <c r="W36" s="2"/>
      <c r="X36" s="12"/>
      <c r="Y36" s="12"/>
      <c r="Z36" s="12"/>
      <c r="AA36" s="13"/>
      <c r="AC36"/>
      <c r="AD36" s="2"/>
    </row>
    <row r="37" spans="2:30" ht="12.5" x14ac:dyDescent="0.25">
      <c r="B37" s="64"/>
      <c r="I37" s="5"/>
      <c r="P37" s="5"/>
      <c r="Q37" s="5"/>
      <c r="R37" s="5"/>
      <c r="S37" s="5"/>
      <c r="T37" s="5"/>
      <c r="U37" s="5"/>
      <c r="V37" s="2"/>
      <c r="W37" s="2"/>
      <c r="X37" s="12"/>
      <c r="Y37" s="12"/>
      <c r="Z37" s="12"/>
      <c r="AA37" s="13"/>
      <c r="AC37"/>
      <c r="AD37" s="2"/>
    </row>
    <row r="38" spans="2:30" ht="12.5" x14ac:dyDescent="0.25">
      <c r="B38" s="64"/>
      <c r="I38" s="2"/>
      <c r="P38" s="2"/>
      <c r="Q38" s="2"/>
      <c r="R38" s="2"/>
      <c r="S38" s="2"/>
      <c r="T38" s="2"/>
      <c r="U38" s="2"/>
      <c r="V38" s="2"/>
      <c r="W38" s="2"/>
      <c r="X38" s="12"/>
      <c r="Y38" s="12"/>
      <c r="Z38" s="12"/>
      <c r="AA38" s="13"/>
      <c r="AC38"/>
      <c r="AD38" s="2"/>
    </row>
    <row r="39" spans="2:30" ht="12.5" x14ac:dyDescent="0.25">
      <c r="B39" s="64"/>
      <c r="I39" s="7"/>
      <c r="P39" s="7"/>
      <c r="Q39" s="7"/>
      <c r="R39" s="7"/>
      <c r="S39" s="7"/>
      <c r="T39" s="7"/>
      <c r="U39" s="7"/>
      <c r="V39" s="2"/>
      <c r="W39" s="2"/>
      <c r="X39" s="12"/>
      <c r="Y39" s="12"/>
      <c r="Z39" s="12"/>
      <c r="AA39" s="13"/>
      <c r="AC39"/>
      <c r="AD39" s="2"/>
    </row>
    <row r="40" spans="2:30" ht="12.5" x14ac:dyDescent="0.25">
      <c r="B40" s="64"/>
      <c r="I40" s="8"/>
      <c r="P40" s="8"/>
      <c r="Q40" s="8"/>
      <c r="R40" s="8"/>
      <c r="S40" s="8"/>
      <c r="T40" s="8"/>
      <c r="U40" s="8"/>
      <c r="V40" s="2"/>
      <c r="W40" s="2"/>
      <c r="X40" s="12"/>
      <c r="Y40" s="12"/>
      <c r="Z40" s="12"/>
      <c r="AA40" s="13"/>
      <c r="AC40"/>
      <c r="AD40" s="2"/>
    </row>
    <row r="41" spans="2:30" ht="12.5" x14ac:dyDescent="0.25">
      <c r="B41" s="64"/>
      <c r="I41" s="8"/>
      <c r="P41" s="8"/>
      <c r="Q41" s="8"/>
      <c r="R41" s="8"/>
      <c r="S41" s="8"/>
      <c r="T41" s="8"/>
      <c r="U41" s="8"/>
      <c r="V41" s="2"/>
      <c r="W41" s="2"/>
      <c r="X41" s="12"/>
      <c r="Y41" s="12"/>
      <c r="Z41" s="12"/>
      <c r="AA41" s="13"/>
      <c r="AC41"/>
      <c r="AD41" s="2"/>
    </row>
    <row r="42" spans="2:30" ht="12.5" x14ac:dyDescent="0.25">
      <c r="B42" s="64"/>
      <c r="I42" s="8"/>
      <c r="P42" s="8"/>
      <c r="Q42" s="8"/>
      <c r="R42" s="8"/>
      <c r="S42" s="8"/>
      <c r="T42" s="8"/>
      <c r="U42" s="8"/>
      <c r="V42" s="2"/>
      <c r="W42" s="2"/>
      <c r="X42" s="12"/>
      <c r="Y42" s="12"/>
      <c r="Z42" s="12"/>
      <c r="AA42" s="13"/>
      <c r="AC42"/>
      <c r="AD42" s="2"/>
    </row>
    <row r="43" spans="2:30" ht="12.5" x14ac:dyDescent="0.25">
      <c r="I43" s="8"/>
      <c r="P43" s="8"/>
      <c r="Q43" s="8"/>
      <c r="R43" s="8"/>
      <c r="S43" s="8"/>
      <c r="T43" s="8"/>
      <c r="U43" s="8"/>
      <c r="V43" s="2"/>
      <c r="W43" s="2"/>
      <c r="X43" s="12"/>
      <c r="Y43" s="12"/>
      <c r="Z43" s="12"/>
      <c r="AA43" s="13"/>
      <c r="AC43"/>
      <c r="AD43" s="2"/>
    </row>
    <row r="44" spans="2:30" ht="12.5" x14ac:dyDescent="0.25">
      <c r="I44" s="8"/>
      <c r="P44" s="8"/>
      <c r="Q44" s="8"/>
      <c r="R44" s="8"/>
      <c r="S44" s="8"/>
      <c r="T44" s="8"/>
      <c r="U44" s="8"/>
      <c r="V44" s="2"/>
      <c r="W44" s="2"/>
      <c r="X44" s="12"/>
      <c r="Y44" s="12"/>
      <c r="Z44" s="12"/>
      <c r="AA44" s="13"/>
      <c r="AC44"/>
      <c r="AD44" s="2"/>
    </row>
    <row r="45" spans="2:30" ht="12.5" x14ac:dyDescent="0.25">
      <c r="I45" s="8"/>
      <c r="P45" s="8"/>
      <c r="Q45" s="8"/>
      <c r="R45" s="8"/>
      <c r="S45" s="8"/>
      <c r="T45" s="8"/>
      <c r="U45" s="8"/>
      <c r="V45" s="2"/>
      <c r="W45" s="2"/>
      <c r="X45" s="12"/>
      <c r="Y45" s="12"/>
      <c r="Z45" s="12"/>
      <c r="AA45" s="13"/>
      <c r="AC45"/>
      <c r="AD45" s="2"/>
    </row>
    <row r="46" spans="2:30" ht="12.5" x14ac:dyDescent="0.25">
      <c r="I46" s="8"/>
      <c r="P46" s="8"/>
      <c r="Q46" s="8"/>
      <c r="R46" s="8"/>
      <c r="S46" s="8"/>
      <c r="T46" s="8"/>
      <c r="U46" s="8"/>
      <c r="V46" s="2"/>
      <c r="W46" s="2"/>
      <c r="X46" s="12"/>
      <c r="Y46" s="12"/>
      <c r="Z46" s="12"/>
      <c r="AA46" s="13"/>
      <c r="AC46"/>
      <c r="AD46" s="2"/>
    </row>
    <row r="47" spans="2:30" ht="12.5" x14ac:dyDescent="0.25">
      <c r="I47" s="8"/>
      <c r="P47" s="8"/>
      <c r="Q47" s="8"/>
      <c r="R47" s="8"/>
      <c r="S47" s="8"/>
      <c r="T47" s="8"/>
      <c r="U47" s="8"/>
      <c r="V47" s="2"/>
      <c r="W47" s="2"/>
      <c r="X47" s="12"/>
      <c r="Y47" s="12"/>
      <c r="Z47" s="12"/>
      <c r="AA47" s="13"/>
      <c r="AC47"/>
      <c r="AD47" s="2"/>
    </row>
    <row r="48" spans="2:30" ht="12.5" x14ac:dyDescent="0.25">
      <c r="I48" s="8"/>
      <c r="P48" s="8"/>
      <c r="Q48" s="8"/>
      <c r="R48" s="8"/>
      <c r="S48" s="8"/>
      <c r="T48" s="8"/>
      <c r="U48" s="8"/>
      <c r="V48" s="2"/>
      <c r="W48" s="2"/>
      <c r="X48" s="12"/>
      <c r="Y48" s="12"/>
      <c r="Z48" s="12"/>
      <c r="AA48" s="13"/>
      <c r="AC48"/>
      <c r="AD48" s="2"/>
    </row>
    <row r="49" spans="9:30" ht="12.5" x14ac:dyDescent="0.25">
      <c r="I49" s="8"/>
      <c r="P49" s="8"/>
      <c r="Q49" s="8"/>
      <c r="R49" s="8"/>
      <c r="S49" s="8"/>
      <c r="T49" s="8"/>
      <c r="U49" s="8"/>
      <c r="V49" s="2"/>
      <c r="W49" s="2"/>
      <c r="X49" s="12"/>
      <c r="Y49" s="12"/>
      <c r="Z49" s="12"/>
      <c r="AA49" s="13"/>
      <c r="AC49"/>
      <c r="AD49" s="2"/>
    </row>
    <row r="50" spans="9:30" ht="12.5" x14ac:dyDescent="0.25">
      <c r="I50" s="8"/>
      <c r="P50" s="8"/>
      <c r="Q50" s="8"/>
      <c r="R50" s="8"/>
      <c r="S50" s="8"/>
      <c r="T50" s="8"/>
      <c r="U50" s="8"/>
      <c r="V50" s="2"/>
      <c r="W50" s="2"/>
      <c r="X50" s="12"/>
      <c r="Y50" s="12"/>
      <c r="Z50" s="12"/>
      <c r="AA50" s="13"/>
      <c r="AC50"/>
      <c r="AD50" s="2"/>
    </row>
    <row r="51" spans="9:30" ht="12.5" x14ac:dyDescent="0.25">
      <c r="I51" s="8"/>
      <c r="P51" s="8"/>
      <c r="Q51" s="8"/>
      <c r="R51" s="8"/>
      <c r="S51" s="8"/>
      <c r="T51" s="8"/>
      <c r="U51" s="8"/>
      <c r="V51" s="2"/>
      <c r="W51" s="2"/>
      <c r="X51" s="12"/>
      <c r="Y51" s="12"/>
      <c r="Z51" s="12"/>
      <c r="AA51" s="13"/>
      <c r="AC51"/>
      <c r="AD51" s="2"/>
    </row>
    <row r="52" spans="9:30" ht="12.5" x14ac:dyDescent="0.25">
      <c r="I52" s="9"/>
      <c r="P52" s="9"/>
      <c r="Q52" s="8"/>
      <c r="R52" s="8"/>
      <c r="S52" s="8"/>
      <c r="T52" s="8"/>
      <c r="U52" s="8"/>
      <c r="V52" s="2"/>
      <c r="W52" s="2"/>
      <c r="X52" s="12"/>
      <c r="Y52" s="12"/>
      <c r="Z52" s="12"/>
      <c r="AA52" s="13"/>
      <c r="AC52"/>
      <c r="AD52" s="2"/>
    </row>
    <row r="53" spans="9:30" ht="12.5" x14ac:dyDescent="0.25">
      <c r="I53" s="9"/>
      <c r="P53" s="9"/>
      <c r="Q53" s="8"/>
      <c r="R53" s="8"/>
      <c r="S53" s="8"/>
      <c r="T53" s="8"/>
      <c r="U53" s="8"/>
      <c r="V53" s="2"/>
      <c r="W53" s="2"/>
      <c r="X53" s="12"/>
      <c r="Y53" s="12"/>
      <c r="Z53" s="12"/>
      <c r="AA53" s="13"/>
      <c r="AC53"/>
      <c r="AD53" s="2"/>
    </row>
    <row r="54" spans="9:30" ht="12.5" x14ac:dyDescent="0.25">
      <c r="I54" s="9"/>
      <c r="P54" s="9"/>
      <c r="Q54" s="9"/>
      <c r="R54" s="9"/>
      <c r="S54" s="9"/>
      <c r="T54" s="9"/>
      <c r="U54" s="9"/>
      <c r="V54" s="2"/>
      <c r="W54" s="2"/>
      <c r="X54" s="12"/>
      <c r="Y54" s="12"/>
      <c r="Z54" s="12"/>
      <c r="AA54" s="13"/>
      <c r="AC54"/>
      <c r="AD54" s="2"/>
    </row>
    <row r="55" spans="9:30" ht="12.5" x14ac:dyDescent="0.25">
      <c r="I55" s="9"/>
      <c r="P55" s="9"/>
      <c r="Q55" s="9"/>
      <c r="R55" s="9"/>
      <c r="S55" s="9"/>
      <c r="T55" s="9"/>
      <c r="U55" s="9"/>
      <c r="V55" s="2"/>
      <c r="W55" s="2"/>
      <c r="X55" s="12"/>
      <c r="Y55" s="12"/>
      <c r="Z55" s="12"/>
      <c r="AA55" s="13"/>
      <c r="AC55"/>
      <c r="AD55" s="2"/>
    </row>
    <row r="56" spans="9:30" ht="12.5" x14ac:dyDescent="0.25">
      <c r="I56" s="8"/>
      <c r="P56" s="8"/>
      <c r="Q56" s="8"/>
      <c r="R56" s="8"/>
      <c r="S56" s="8"/>
      <c r="T56" s="8"/>
      <c r="U56" s="8"/>
      <c r="V56" s="2"/>
      <c r="W56" s="2"/>
      <c r="X56" s="12"/>
      <c r="Y56" s="12"/>
      <c r="Z56" s="12"/>
      <c r="AA56" s="13"/>
      <c r="AC56"/>
      <c r="AD56" s="2"/>
    </row>
    <row r="57" spans="9:30" ht="12.5" x14ac:dyDescent="0.25">
      <c r="I57" s="8"/>
      <c r="P57" s="8"/>
      <c r="Q57" s="8"/>
      <c r="R57" s="8"/>
      <c r="S57" s="8"/>
      <c r="T57" s="8"/>
      <c r="U57" s="8"/>
      <c r="V57" s="2"/>
      <c r="W57" s="2"/>
      <c r="X57" s="12"/>
      <c r="Y57" s="12"/>
      <c r="Z57" s="12"/>
      <c r="AA57" s="13"/>
      <c r="AC57"/>
      <c r="AD57" s="2"/>
    </row>
    <row r="58" spans="9:30" ht="12.5" x14ac:dyDescent="0.25">
      <c r="I58" s="8"/>
      <c r="P58" s="8"/>
      <c r="Q58" s="8"/>
      <c r="R58" s="8"/>
      <c r="S58" s="8"/>
      <c r="T58" s="8"/>
      <c r="U58" s="8"/>
      <c r="V58" s="2"/>
      <c r="W58" s="2"/>
      <c r="X58" s="12"/>
      <c r="Y58" s="12"/>
      <c r="Z58" s="12"/>
      <c r="AA58" s="13"/>
      <c r="AC58"/>
      <c r="AD58" s="2"/>
    </row>
    <row r="59" spans="9:30" ht="12.5" x14ac:dyDescent="0.25">
      <c r="I59" s="10"/>
      <c r="P59" s="10"/>
      <c r="Q59" s="10"/>
      <c r="R59" s="10"/>
      <c r="S59" s="10"/>
      <c r="T59" s="10"/>
      <c r="U59" s="10"/>
      <c r="V59" s="2"/>
      <c r="W59" s="2"/>
      <c r="X59" s="12"/>
      <c r="Y59" s="12"/>
      <c r="Z59" s="12"/>
      <c r="AA59" s="13"/>
      <c r="AC59"/>
      <c r="AD59" s="2"/>
    </row>
    <row r="60" spans="9:30" ht="12.5" x14ac:dyDescent="0.25">
      <c r="V60" s="2"/>
      <c r="W60" s="2"/>
      <c r="X60" s="12"/>
      <c r="Y60" s="12"/>
      <c r="Z60" s="12"/>
      <c r="AA60" s="13"/>
      <c r="AC60"/>
      <c r="AD60" s="2"/>
    </row>
    <row r="61" spans="9:30" ht="12.5" x14ac:dyDescent="0.25">
      <c r="V61" s="2"/>
      <c r="W61" s="2"/>
      <c r="X61" s="12"/>
      <c r="Y61" s="12"/>
      <c r="Z61" s="12"/>
      <c r="AA61" s="13"/>
      <c r="AC61"/>
      <c r="AD61" s="2"/>
    </row>
    <row r="62" spans="9:30" ht="12.5" x14ac:dyDescent="0.25">
      <c r="V62" s="2"/>
      <c r="W62" s="2"/>
      <c r="X62" s="12"/>
      <c r="Y62" s="12"/>
      <c r="Z62" s="12"/>
      <c r="AA62" s="13"/>
      <c r="AC62"/>
      <c r="AD62" s="2"/>
    </row>
    <row r="63" spans="9:30" ht="12.5" x14ac:dyDescent="0.25">
      <c r="V63" s="2"/>
      <c r="W63" s="2"/>
      <c r="X63" s="12"/>
      <c r="Y63" s="12"/>
      <c r="Z63" s="12"/>
      <c r="AA63" s="13"/>
      <c r="AC63"/>
      <c r="AD63" s="2"/>
    </row>
    <row r="64" spans="9:30" ht="12.5" x14ac:dyDescent="0.25">
      <c r="V64" s="2"/>
      <c r="W64" s="2"/>
      <c r="X64" s="12"/>
      <c r="Y64" s="12"/>
      <c r="Z64" s="12"/>
      <c r="AA64" s="13"/>
      <c r="AC64"/>
      <c r="AD64" s="2"/>
    </row>
    <row r="65" spans="22:30" ht="12.5" x14ac:dyDescent="0.25">
      <c r="V65" s="2"/>
      <c r="W65" s="2"/>
      <c r="X65" s="12"/>
      <c r="Y65" s="12"/>
      <c r="Z65" s="12"/>
      <c r="AA65" s="13"/>
      <c r="AC65"/>
      <c r="AD65" s="2"/>
    </row>
    <row r="66" spans="22:30" ht="12.5" x14ac:dyDescent="0.25">
      <c r="V66" s="2"/>
      <c r="W66" s="2"/>
      <c r="X66" s="12"/>
      <c r="Y66" s="12"/>
      <c r="Z66" s="12"/>
      <c r="AA66" s="13"/>
      <c r="AC66"/>
      <c r="AD66" s="2"/>
    </row>
    <row r="67" spans="22:30" ht="12.5" x14ac:dyDescent="0.25">
      <c r="V67" s="2"/>
      <c r="W67" s="2"/>
      <c r="X67" s="12"/>
      <c r="Y67" s="12"/>
      <c r="Z67" s="12"/>
      <c r="AA67" s="13"/>
      <c r="AC67"/>
      <c r="AD67" s="2"/>
    </row>
    <row r="68" spans="22:30" ht="12.5" x14ac:dyDescent="0.25">
      <c r="V68" s="2"/>
      <c r="W68" s="2"/>
      <c r="X68" s="12"/>
      <c r="Y68" s="12"/>
      <c r="Z68" s="12"/>
      <c r="AA68" s="13"/>
      <c r="AC68"/>
      <c r="AD68" s="2"/>
    </row>
    <row r="69" spans="22:30" ht="12.5" x14ac:dyDescent="0.25">
      <c r="V69" s="2"/>
      <c r="W69" s="2"/>
      <c r="X69" s="12"/>
      <c r="Y69" s="12"/>
      <c r="Z69" s="12"/>
      <c r="AA69" s="13"/>
      <c r="AC69"/>
      <c r="AD69" s="2"/>
    </row>
    <row r="70" spans="22:30" ht="12.5" x14ac:dyDescent="0.25">
      <c r="V70" s="2"/>
      <c r="W70" s="2"/>
      <c r="X70" s="12"/>
      <c r="Y70" s="12"/>
      <c r="Z70" s="12"/>
      <c r="AA70" s="13"/>
      <c r="AC70"/>
      <c r="AD70" s="2"/>
    </row>
    <row r="71" spans="22:30" ht="12.5" x14ac:dyDescent="0.25">
      <c r="V71" s="2"/>
      <c r="W71" s="2"/>
      <c r="X71" s="12"/>
      <c r="Y71" s="12"/>
      <c r="Z71" s="12"/>
      <c r="AA71" s="13"/>
      <c r="AC71"/>
      <c r="AD71" s="2"/>
    </row>
    <row r="72" spans="22:30" ht="12.5" x14ac:dyDescent="0.25">
      <c r="V72" s="2"/>
      <c r="W72" s="2"/>
      <c r="X72" s="12"/>
      <c r="Y72" s="12"/>
      <c r="Z72" s="12"/>
      <c r="AA72" s="13"/>
      <c r="AC72"/>
      <c r="AD72" s="2"/>
    </row>
    <row r="73" spans="22:30" ht="12.5" x14ac:dyDescent="0.25">
      <c r="V73" s="2"/>
      <c r="W73" s="2"/>
      <c r="X73" s="12"/>
      <c r="Y73" s="12"/>
      <c r="Z73" s="12"/>
      <c r="AA73" s="13"/>
      <c r="AC73"/>
      <c r="AD73" s="2"/>
    </row>
    <row r="74" spans="22:30" ht="12.5" x14ac:dyDescent="0.25">
      <c r="V74" s="2"/>
      <c r="W74" s="2"/>
      <c r="X74" s="12"/>
      <c r="Y74" s="12"/>
      <c r="Z74" s="12"/>
      <c r="AA74" s="13"/>
      <c r="AC74"/>
      <c r="AD74" s="2"/>
    </row>
    <row r="75" spans="22:30" ht="12.5" x14ac:dyDescent="0.25">
      <c r="V75" s="2"/>
      <c r="W75" s="2"/>
      <c r="X75" s="12"/>
      <c r="Y75" s="12"/>
      <c r="Z75" s="12"/>
      <c r="AA75" s="13"/>
      <c r="AC75"/>
      <c r="AD75" s="2"/>
    </row>
    <row r="76" spans="22:30" ht="12.5" x14ac:dyDescent="0.25">
      <c r="V76" s="2"/>
      <c r="W76" s="2"/>
      <c r="X76" s="12"/>
      <c r="Y76" s="12"/>
      <c r="Z76" s="12"/>
      <c r="AA76" s="13"/>
      <c r="AC76"/>
      <c r="AD76" s="2"/>
    </row>
    <row r="77" spans="22:30" ht="12.5" x14ac:dyDescent="0.25">
      <c r="V77" s="2"/>
      <c r="W77" s="2"/>
      <c r="X77" s="12"/>
      <c r="Y77" s="12"/>
      <c r="Z77" s="12"/>
      <c r="AA77" s="13"/>
      <c r="AC77"/>
      <c r="AD77" s="2"/>
    </row>
    <row r="78" spans="22:30" ht="12.5" x14ac:dyDescent="0.25">
      <c r="V78" s="2"/>
      <c r="W78" s="2"/>
      <c r="X78" s="12"/>
      <c r="Y78" s="12"/>
      <c r="Z78" s="12"/>
      <c r="AA78" s="13"/>
      <c r="AC78"/>
      <c r="AD78" s="2"/>
    </row>
    <row r="79" spans="22:30" ht="12.5" x14ac:dyDescent="0.25">
      <c r="V79" s="2"/>
      <c r="W79" s="2"/>
      <c r="X79" s="12"/>
      <c r="Y79" s="12"/>
      <c r="Z79" s="12"/>
      <c r="AA79" s="13"/>
      <c r="AC79"/>
      <c r="AD79" s="2"/>
    </row>
    <row r="80" spans="22:30" ht="12.5" x14ac:dyDescent="0.25">
      <c r="V80" s="2"/>
      <c r="W80" s="2"/>
      <c r="X80" s="12"/>
      <c r="Y80" s="12"/>
      <c r="Z80" s="12"/>
      <c r="AA80" s="13"/>
      <c r="AC80"/>
      <c r="AD80" s="2"/>
    </row>
    <row r="81" spans="9:30" ht="12.5" x14ac:dyDescent="0.25">
      <c r="V81" s="2"/>
      <c r="W81" s="2"/>
      <c r="X81" s="12"/>
      <c r="Y81" s="12"/>
      <c r="Z81" s="12"/>
      <c r="AA81" s="13"/>
      <c r="AC81"/>
      <c r="AD81" s="2"/>
    </row>
    <row r="82" spans="9:30" ht="12.5" x14ac:dyDescent="0.25">
      <c r="V82" s="2"/>
      <c r="W82" s="2"/>
      <c r="X82" s="12"/>
      <c r="Y82" s="12"/>
      <c r="Z82" s="12"/>
      <c r="AA82" s="13"/>
      <c r="AC82"/>
      <c r="AD82" s="2"/>
    </row>
    <row r="83" spans="9:30" ht="12.5" x14ac:dyDescent="0.25">
      <c r="V83" s="2"/>
      <c r="W83" s="2"/>
      <c r="X83" s="12"/>
      <c r="Y83" s="12"/>
      <c r="Z83" s="12"/>
      <c r="AA83" s="13"/>
      <c r="AC83"/>
      <c r="AD83" s="2"/>
    </row>
    <row r="84" spans="9:30" ht="12.5" x14ac:dyDescent="0.25">
      <c r="V84" s="2"/>
      <c r="W84" s="2"/>
      <c r="X84" s="12"/>
      <c r="Y84" s="12"/>
      <c r="Z84" s="12"/>
      <c r="AA84" s="13"/>
      <c r="AC84"/>
      <c r="AD84" s="2"/>
    </row>
    <row r="85" spans="9:30" ht="12.5" x14ac:dyDescent="0.25">
      <c r="V85" s="2"/>
      <c r="W85" s="2"/>
      <c r="X85" s="12"/>
      <c r="Y85" s="12"/>
      <c r="Z85" s="12"/>
      <c r="AA85" s="13"/>
      <c r="AC85"/>
      <c r="AD85" s="2"/>
    </row>
    <row r="86" spans="9:30" ht="12.5" x14ac:dyDescent="0.25">
      <c r="V86" s="2"/>
      <c r="W86" s="2"/>
      <c r="X86" s="12"/>
      <c r="Y86" s="12"/>
      <c r="Z86" s="12"/>
      <c r="AA86" s="13"/>
      <c r="AC86"/>
      <c r="AD86" s="2"/>
    </row>
    <row r="87" spans="9:30" ht="12.5" x14ac:dyDescent="0.25">
      <c r="V87" s="2"/>
      <c r="W87" s="2"/>
      <c r="X87" s="12"/>
      <c r="Y87" s="12"/>
      <c r="Z87" s="12"/>
      <c r="AA87" s="13"/>
      <c r="AC87"/>
      <c r="AD87" s="2"/>
    </row>
    <row r="88" spans="9:30" ht="12.5" x14ac:dyDescent="0.25">
      <c r="V88" s="2"/>
      <c r="W88" s="2"/>
      <c r="X88" s="12"/>
      <c r="Y88" s="12"/>
      <c r="Z88" s="12"/>
      <c r="AA88" s="13"/>
      <c r="AC88"/>
      <c r="AD88" s="2"/>
    </row>
    <row r="89" spans="9:30" ht="12.5" x14ac:dyDescent="0.25">
      <c r="V89" s="2"/>
      <c r="W89" s="2"/>
      <c r="X89" s="12"/>
      <c r="Y89" s="12"/>
      <c r="Z89" s="12"/>
      <c r="AA89" s="13"/>
      <c r="AC89"/>
      <c r="AD89" s="2"/>
    </row>
    <row r="90" spans="9:30" ht="12.5" x14ac:dyDescent="0.25">
      <c r="V90" s="2"/>
      <c r="W90" s="2"/>
      <c r="X90" s="12"/>
      <c r="Y90" s="12"/>
      <c r="Z90" s="12"/>
      <c r="AA90" s="13"/>
      <c r="AC90"/>
      <c r="AD90" s="2"/>
    </row>
    <row r="91" spans="9:30" ht="12.5" x14ac:dyDescent="0.25">
      <c r="V91" s="2"/>
      <c r="W91" s="2"/>
      <c r="X91" s="12"/>
      <c r="Y91" s="12"/>
      <c r="Z91" s="12"/>
      <c r="AA91" s="13"/>
      <c r="AC91"/>
      <c r="AD91" s="2"/>
    </row>
    <row r="92" spans="9:30" ht="12.5" x14ac:dyDescent="0.25">
      <c r="V92" s="2"/>
      <c r="W92" s="2"/>
      <c r="X92" s="12"/>
      <c r="Y92" s="12"/>
      <c r="Z92" s="12"/>
      <c r="AA92" s="13"/>
      <c r="AC92"/>
      <c r="AD92" s="2"/>
    </row>
    <row r="93" spans="9:30" ht="12.5" x14ac:dyDescent="0.25">
      <c r="I93" s="2"/>
      <c r="P93" s="2"/>
      <c r="Q93" s="2"/>
      <c r="R93" s="2"/>
      <c r="S93" s="2"/>
      <c r="T93" s="2"/>
      <c r="U93" s="2"/>
      <c r="V93" s="2"/>
      <c r="W93" s="2"/>
      <c r="X93" s="12"/>
      <c r="Y93" s="12"/>
      <c r="Z93" s="12"/>
      <c r="AA93" s="13"/>
      <c r="AC93"/>
      <c r="AD93" s="2"/>
    </row>
    <row r="94" spans="9:30" ht="12.5" x14ac:dyDescent="0.25">
      <c r="I94" s="2"/>
      <c r="P94" s="2"/>
      <c r="Q94" s="2"/>
      <c r="R94" s="2"/>
      <c r="S94" s="2"/>
      <c r="T94" s="2"/>
      <c r="U94" s="2"/>
      <c r="V94" s="2"/>
      <c r="W94" s="2"/>
      <c r="X94" s="12"/>
      <c r="Y94" s="12"/>
      <c r="Z94" s="12"/>
      <c r="AA94" s="13"/>
      <c r="AC94"/>
      <c r="AD94" s="2"/>
    </row>
    <row r="95" spans="9:30" x14ac:dyDescent="0.25">
      <c r="V95" s="2"/>
      <c r="W95" s="2"/>
      <c r="X95" s="12"/>
      <c r="Y95" s="12"/>
      <c r="Z95" s="12"/>
      <c r="AA95" s="13"/>
    </row>
  </sheetData>
  <mergeCells count="6">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13B989B70F4344A7944CA6FB20C0D9" ma:contentTypeVersion="14" ma:contentTypeDescription="Create a new document." ma:contentTypeScope="" ma:versionID="2dacb369578766abc0565a8dffc9eefc">
  <xsd:schema xmlns:xsd="http://www.w3.org/2001/XMLSchema" xmlns:xs="http://www.w3.org/2001/XMLSchema" xmlns:p="http://schemas.microsoft.com/office/2006/metadata/properties" xmlns:ns2="f0fe4086-f886-4b14-83ae-7829b4eab43e" xmlns:ns3="64eed8e9-abfd-4f3b-89e0-5469ec2f75ab" targetNamespace="http://schemas.microsoft.com/office/2006/metadata/properties" ma:root="true" ma:fieldsID="14fc8438485621250b286e99cd38f8b2" ns2:_="" ns3:_="">
    <xsd:import namespace="f0fe4086-f886-4b14-83ae-7829b4eab43e"/>
    <xsd:import namespace="64eed8e9-abfd-4f3b-89e0-5469ec2f75a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element ref="ns2:lcf76f155ced4ddcb4097134ff3c332f" minOccurs="0"/>
                <xsd:element ref="ns2:MediaServiceOCR"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fe4086-f886-4b14-83ae-7829b4eab4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e8ba7a3-af95-40f6-9ded-4ebe13adeb2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Comments" ma:index="21" nillable="true" ma:displayName="Comments" ma:format="Dropdown"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eed8e9-abfd-4f3b-89e0-5469ec2f75a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f0fe4086-f886-4b14-83ae-7829b4eab43e" xsi:nil="true"/>
    <lcf76f155ced4ddcb4097134ff3c332f xmlns="f0fe4086-f886-4b14-83ae-7829b4eab43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6C4DE5-CEEA-43FA-9B1F-FDA6A660D7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fe4086-f886-4b14-83ae-7829b4eab43e"/>
    <ds:schemaRef ds:uri="64eed8e9-abfd-4f3b-89e0-5469ec2f75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60374B-0EC7-454F-A3EE-8E4ED2B8DFBB}">
  <ds:schemaRefs>
    <ds:schemaRef ds:uri="http://schemas.microsoft.com/office/infopath/2007/PartnerControls"/>
    <ds:schemaRef ds:uri="http://purl.org/dc/terms/"/>
    <ds:schemaRef ds:uri="http://schemas.microsoft.com/office/2006/documentManagement/types"/>
    <ds:schemaRef ds:uri="f0fe4086-f886-4b14-83ae-7829b4eab43e"/>
    <ds:schemaRef ds:uri="http://purl.org/dc/elements/1.1/"/>
    <ds:schemaRef ds:uri="64eed8e9-abfd-4f3b-89e0-5469ec2f75ab"/>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548E436-861F-4992-8E1D-ACC743405309}">
  <ds:schemaRefs>
    <ds:schemaRef ds:uri="http://schemas.microsoft.com/sharepoint/v3/contenttype/forms"/>
  </ds:schemaRefs>
</ds:datastoreItem>
</file>

<file path=docMetadata/LabelInfo.xml><?xml version="1.0" encoding="utf-8"?>
<clbl:labelList xmlns:clbl="http://schemas.microsoft.com/office/2020/mipLabelMetadata">
  <clbl:label id="{c1941c47-a837-430d-8559-fd118a72769e}" enabled="1" method="Standard" siteId="{320c999e-3876-4ad0-b401-d241068e9e6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Important Notice</vt:lpstr>
      <vt:lpstr>MOS Estimates Methodology</vt:lpstr>
      <vt:lpstr>Sep 26 Published MOS estimates</vt:lpstr>
      <vt:lpstr>Oct 26 Published MOS estimates</vt:lpstr>
      <vt:lpstr>Nov 26 Published MOS estimates</vt:lpstr>
    </vt:vector>
  </TitlesOfParts>
  <Manager/>
  <Company>VENCorp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GP-4002-F01 MOS EstimMOS Estimates Data and Report - Mar 2023 to May 2023ates Data and Report - Dec 2022 to Feb 2023</dc:title>
  <dc:subject/>
  <dc:creator>cdiep</dc:creator>
  <cp:keywords/>
  <dc:description>1.0</dc:description>
  <cp:lastModifiedBy>Jane Chong</cp:lastModifiedBy>
  <cp:revision/>
  <dcterms:created xsi:type="dcterms:W3CDTF">2010-01-06T00:04:41Z</dcterms:created>
  <dcterms:modified xsi:type="dcterms:W3CDTF">2026-03-06T04:37:06Z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dlc_DocId">
    <vt:lpwstr>APPLICATIONS-197-376</vt:lpwstr>
  </property>
  <property fmtid="{D5CDD505-2E9C-101B-9397-08002B2CF9AE}" pid="4" name="_dlc_DocIdItemGuid">
    <vt:lpwstr>e9ef7a3f-ad65-4794-9aeb-2a25a2977424</vt:lpwstr>
  </property>
  <property fmtid="{D5CDD505-2E9C-101B-9397-08002B2CF9AE}" pid="5" name="_dlc_DocIdUrl">
    <vt:lpwstr>http://sharedocs/app/gop/_layouts/15/DocIdRedir.aspx?ID=APPLICATIONS-197-376, APPLICATIONS-197-376</vt:lpwstr>
  </property>
  <property fmtid="{D5CDD505-2E9C-101B-9397-08002B2CF9AE}" pid="6" name="AEMOKeywords">
    <vt:lpwstr>65;#STTM|14e15b49-f49d-4f43-96a1-c05c79f71972</vt:lpwstr>
  </property>
  <property fmtid="{D5CDD505-2E9C-101B-9397-08002B2CF9AE}" pid="7" name="AEMODocumentType">
    <vt:lpwstr>6;#Publication|8ae4cf81-fd7c-4b5d-880f-3ad9d29fca1a</vt:lpwstr>
  </property>
  <property fmtid="{D5CDD505-2E9C-101B-9397-08002B2CF9AE}" pid="8" name="ContentTypeId">
    <vt:lpwstr>0x0101003013B989B70F4344A7944CA6FB20C0D9</vt:lpwstr>
  </property>
  <property fmtid="{D5CDD505-2E9C-101B-9397-08002B2CF9AE}" pid="9" name="display_urn:schemas-microsoft-com:office:office#AEMOCustodian">
    <vt:lpwstr>Luke Garland</vt:lpwstr>
  </property>
  <property fmtid="{D5CDD505-2E9C-101B-9397-08002B2CF9AE}" pid="10" name="WorkflowChangePath">
    <vt:lpwstr>7a91e4c4-6df3-458d-8fe9-433a0b6e1014,21;aace574a-763c-4bf5-b665-a93b35a23376,23;f374f306-f4c8-4f06-8efe-6acff4fc8f4d,25;7a91e4c4-6df3-458d-8fe9-433a0b6e1014,14;aace574a-763c-4bf5-b665-a93b35a23376,16;c9196953-c2b8-4791-88f8-03668f4e142d,18;36358c45-7469-47a91e4c4-6df3-458d-8fe9-433a0b6e1014,23;aace574a-763c-4bf5-b665-a93b35a23376,25;c9196953-c2b8-4791-88f8-03668f4e142d,27;</vt:lpwstr>
  </property>
  <property fmtid="{D5CDD505-2E9C-101B-9397-08002B2CF9AE}" pid="11" name="STIStatus">
    <vt:lpwstr/>
  </property>
  <property fmtid="{D5CDD505-2E9C-101B-9397-08002B2CF9AE}" pid="12" name="Order">
    <vt:r8>37800</vt:r8>
  </property>
  <property fmtid="{D5CDD505-2E9C-101B-9397-08002B2CF9AE}" pid="13" name="xd_ProgID">
    <vt:lpwstr/>
  </property>
  <property fmtid="{D5CDD505-2E9C-101B-9397-08002B2CF9AE}" pid="14" name="AEMOOriginalURL">
    <vt:lpwstr/>
  </property>
  <property fmtid="{D5CDD505-2E9C-101B-9397-08002B2CF9AE}" pid="15" name="TemplateUrl">
    <vt:lpwstr/>
  </property>
  <property fmtid="{D5CDD505-2E9C-101B-9397-08002B2CF9AE}" pid="16" name="IsWIP">
    <vt:lpwstr>No</vt:lpwstr>
  </property>
  <property fmtid="{D5CDD505-2E9C-101B-9397-08002B2CF9AE}" pid="17" name="SCADAStatus">
    <vt:lpwstr/>
  </property>
  <property fmtid="{D5CDD505-2E9C-101B-9397-08002B2CF9AE}" pid="18" name="eDocsHistory">
    <vt:lpwstr/>
  </property>
  <property fmtid="{D5CDD505-2E9C-101B-9397-08002B2CF9AE}" pid="19" name="eDocsFolderNumber">
    <vt:lpwstr/>
  </property>
  <property fmtid="{D5CDD505-2E9C-101B-9397-08002B2CF9AE}" pid="20" name="eDocsVersionNumber">
    <vt:lpwstr/>
  </property>
  <property fmtid="{D5CDD505-2E9C-101B-9397-08002B2CF9AE}" pid="21" name="eDocsDocumentID">
    <vt:lpwstr/>
  </property>
  <property fmtid="{D5CDD505-2E9C-101B-9397-08002B2CF9AE}" pid="22" name="eDocsFolderDetails">
    <vt:lpwstr/>
  </property>
  <property fmtid="{D5CDD505-2E9C-101B-9397-08002B2CF9AE}" pid="23" name="eDocsCategory2">
    <vt:lpwstr/>
  </property>
  <property fmtid="{D5CDD505-2E9C-101B-9397-08002B2CF9AE}" pid="24" name="AEMOMigratedStatus">
    <vt:lpwstr/>
  </property>
  <property fmtid="{D5CDD505-2E9C-101B-9397-08002B2CF9AE}" pid="25" name="eDocsSecurity">
    <vt:lpwstr/>
  </property>
  <property fmtid="{D5CDD505-2E9C-101B-9397-08002B2CF9AE}" pid="26" name="eDocsRelatedDocument">
    <vt:lpwstr/>
  </property>
  <property fmtid="{D5CDD505-2E9C-101B-9397-08002B2CF9AE}" pid="27" name="eDocsEmailFrom">
    <vt:lpwstr/>
  </property>
  <property fmtid="{D5CDD505-2E9C-101B-9397-08002B2CF9AE}" pid="28" name="eDocsEmailDate">
    <vt:lpwstr/>
  </property>
  <property fmtid="{D5CDD505-2E9C-101B-9397-08002B2CF9AE}" pid="29" name="eDocsCategory3">
    <vt:lpwstr/>
  </property>
  <property fmtid="{D5CDD505-2E9C-101B-9397-08002B2CF9AE}" pid="30" name="eDocsCategory1">
    <vt:lpwstr/>
  </property>
  <property fmtid="{D5CDD505-2E9C-101B-9397-08002B2CF9AE}" pid="31" name="MSIP_Label_c1941c47-a837-430d-8559-fd118a72769e_Enabled">
    <vt:lpwstr>true</vt:lpwstr>
  </property>
  <property fmtid="{D5CDD505-2E9C-101B-9397-08002B2CF9AE}" pid="32" name="MSIP_Label_c1941c47-a837-430d-8559-fd118a72769e_SetDate">
    <vt:lpwstr>2023-12-12T06:04:46Z</vt:lpwstr>
  </property>
  <property fmtid="{D5CDD505-2E9C-101B-9397-08002B2CF9AE}" pid="33" name="MSIP_Label_c1941c47-a837-430d-8559-fd118a72769e_Method">
    <vt:lpwstr>Standard</vt:lpwstr>
  </property>
  <property fmtid="{D5CDD505-2E9C-101B-9397-08002B2CF9AE}" pid="34" name="MSIP_Label_c1941c47-a837-430d-8559-fd118a72769e_Name">
    <vt:lpwstr>Internal</vt:lpwstr>
  </property>
  <property fmtid="{D5CDD505-2E9C-101B-9397-08002B2CF9AE}" pid="35" name="MSIP_Label_c1941c47-a837-430d-8559-fd118a72769e_SiteId">
    <vt:lpwstr>320c999e-3876-4ad0-b401-d241068e9e60</vt:lpwstr>
  </property>
  <property fmtid="{D5CDD505-2E9C-101B-9397-08002B2CF9AE}" pid="36" name="MSIP_Label_c1941c47-a837-430d-8559-fd118a72769e_ActionId">
    <vt:lpwstr>3be4e100-99b6-4f25-be57-9f3a2dc5e88c</vt:lpwstr>
  </property>
  <property fmtid="{D5CDD505-2E9C-101B-9397-08002B2CF9AE}" pid="37" name="MSIP_Label_c1941c47-a837-430d-8559-fd118a72769e_ContentBits">
    <vt:lpwstr>0</vt:lpwstr>
  </property>
  <property fmtid="{D5CDD505-2E9C-101B-9397-08002B2CF9AE}" pid="38" name="ArchiveDocument">
    <vt:bool>false</vt:bool>
  </property>
  <property fmtid="{D5CDD505-2E9C-101B-9397-08002B2CF9AE}" pid="39" name="TaxCatchAll">
    <vt:lpwstr/>
  </property>
  <property fmtid="{D5CDD505-2E9C-101B-9397-08002B2CF9AE}" pid="40" name="ComplianceAssetId">
    <vt:lpwstr/>
  </property>
  <property fmtid="{D5CDD505-2E9C-101B-9397-08002B2CF9AE}" pid="41" name="_ExtendedDescription">
    <vt:lpwstr/>
  </property>
  <property fmtid="{D5CDD505-2E9C-101B-9397-08002B2CF9AE}" pid="42" name="TriggerFlowInfo">
    <vt:lpwstr/>
  </property>
  <property fmtid="{D5CDD505-2E9C-101B-9397-08002B2CF9AE}" pid="43" name="xd_Signature">
    <vt:bool>false</vt:bool>
  </property>
  <property fmtid="{D5CDD505-2E9C-101B-9397-08002B2CF9AE}" pid="44" name="AEMOCustodian">
    <vt:lpwstr>23;#Luke Stevens</vt:lpwstr>
  </property>
  <property fmtid="{D5CDD505-2E9C-101B-9397-08002B2CF9AE}" pid="45" name="TaxKeyword">
    <vt:lpwstr/>
  </property>
  <property fmtid="{D5CDD505-2E9C-101B-9397-08002B2CF9AE}" pid="46" name="MediaServiceImageTags">
    <vt:lpwstr/>
  </property>
  <property fmtid="{D5CDD505-2E9C-101B-9397-08002B2CF9AE}" pid="47" name="TaxKeywordTaxHTField">
    <vt:lpwstr/>
  </property>
  <property fmtid="{D5CDD505-2E9C-101B-9397-08002B2CF9AE}" pid="48" name="fc36bc6de0bf403e9ed4dec84c72e21e">
    <vt:lpwstr/>
  </property>
  <property fmtid="{D5CDD505-2E9C-101B-9397-08002B2CF9AE}" pid="49" name="AEMO_x0020_Collaboration_x0020_Document_x0020_Type">
    <vt:lpwstr/>
  </property>
  <property fmtid="{D5CDD505-2E9C-101B-9397-08002B2CF9AE}" pid="50" name="AEMO Collaboration Document Type">
    <vt:lpwstr/>
  </property>
</Properties>
</file>