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stevens\Desktop\"/>
    </mc:Choice>
  </mc:AlternateContent>
  <bookViews>
    <workbookView xWindow="120" yWindow="180" windowWidth="6030" windowHeight="5145" activeTab="2"/>
  </bookViews>
  <sheets>
    <sheet name="DEC 18 MOS estimates" sheetId="4" r:id="rId1"/>
    <sheet name="JAN 19 MOS estimates" sheetId="8" r:id="rId2"/>
    <sheet name="FEB 19 MOS estimates" sheetId="6" r:id="rId3"/>
  </sheets>
  <calcPr calcId="152511"/>
</workbook>
</file>

<file path=xl/calcChain.xml><?xml version="1.0" encoding="utf-8"?>
<calcChain xmlns="http://schemas.openxmlformats.org/spreadsheetml/2006/main">
  <c r="H6" i="8" l="1"/>
  <c r="D23" i="8"/>
  <c r="E19" i="8"/>
  <c r="F6" i="8"/>
  <c r="G5" i="8"/>
  <c r="E15" i="8"/>
  <c r="G5" i="4"/>
  <c r="H24" i="4"/>
  <c r="H25" i="4" s="1"/>
  <c r="E16" i="4"/>
  <c r="F6" i="4"/>
  <c r="E6" i="4"/>
  <c r="E15" i="4"/>
  <c r="D16" i="4"/>
  <c r="H16" i="4"/>
  <c r="H17" i="4"/>
  <c r="H18" i="4"/>
  <c r="H19" i="4"/>
  <c r="G20" i="4"/>
  <c r="G21" i="4"/>
  <c r="D24" i="4"/>
  <c r="D25" i="4" s="1"/>
  <c r="E6" i="8"/>
  <c r="D15" i="8"/>
  <c r="H15" i="8"/>
  <c r="H16" i="8"/>
  <c r="H17" i="8"/>
  <c r="H18" i="8"/>
  <c r="G19" i="8"/>
  <c r="G20" i="8"/>
  <c r="G21" i="8"/>
  <c r="H23" i="8"/>
  <c r="F21" i="8" l="1"/>
  <c r="F20" i="8"/>
  <c r="F19" i="8"/>
  <c r="G18" i="8"/>
  <c r="G17" i="8"/>
  <c r="G16" i="8"/>
  <c r="G15" i="8"/>
  <c r="F5" i="8"/>
  <c r="E23" i="4"/>
  <c r="F21" i="4"/>
  <c r="F20" i="4"/>
  <c r="G19" i="4"/>
  <c r="G18" i="4"/>
  <c r="G17" i="4"/>
  <c r="G16" i="4"/>
  <c r="H15" i="4"/>
  <c r="H6" i="4"/>
  <c r="G23" i="4"/>
  <c r="F24" i="4"/>
  <c r="F25" i="4" s="1"/>
  <c r="E22" i="4"/>
  <c r="D16" i="8"/>
  <c r="H24" i="8"/>
  <c r="H25" i="8" s="1"/>
  <c r="E22" i="8"/>
  <c r="E21" i="8"/>
  <c r="E20" i="8"/>
  <c r="F18" i="8"/>
  <c r="F17" i="8"/>
  <c r="F16" i="8"/>
  <c r="F15" i="8"/>
  <c r="G6" i="8"/>
  <c r="F22" i="4"/>
  <c r="E21" i="4"/>
  <c r="E20" i="4"/>
  <c r="F19" i="4"/>
  <c r="F18" i="4"/>
  <c r="F17" i="4"/>
  <c r="F16" i="4"/>
  <c r="G15" i="4"/>
  <c r="G6" i="4"/>
  <c r="D6" i="4"/>
  <c r="H22" i="4"/>
  <c r="G22" i="4"/>
  <c r="F23" i="4"/>
  <c r="G24" i="8"/>
  <c r="G25" i="8" s="1"/>
  <c r="H21" i="8"/>
  <c r="H20" i="8"/>
  <c r="H19" i="8"/>
  <c r="D19" i="8"/>
  <c r="E18" i="8"/>
  <c r="E17" i="8"/>
  <c r="E16" i="8"/>
  <c r="E24" i="4"/>
  <c r="E25" i="4" s="1"/>
  <c r="H21" i="4"/>
  <c r="H20" i="4"/>
  <c r="D20" i="4"/>
  <c r="E19" i="4"/>
  <c r="E18" i="4"/>
  <c r="E17" i="4"/>
  <c r="F15" i="4"/>
  <c r="E5" i="4"/>
  <c r="F22" i="8"/>
  <c r="E23" i="8"/>
  <c r="D5" i="8"/>
  <c r="H5" i="8"/>
  <c r="G23" i="8"/>
  <c r="F24" i="8"/>
  <c r="F25" i="8" s="1"/>
  <c r="H22" i="8"/>
  <c r="D22" i="8"/>
  <c r="D18" i="8"/>
  <c r="D6" i="8"/>
  <c r="E5" i="8"/>
  <c r="E24" i="8"/>
  <c r="E25" i="8" s="1"/>
  <c r="F23" i="8"/>
  <c r="G22" i="8"/>
  <c r="D21" i="8"/>
  <c r="D17" i="8"/>
  <c r="D24" i="8"/>
  <c r="D25" i="8" s="1"/>
  <c r="D20" i="8"/>
  <c r="D21" i="4"/>
  <c r="D17" i="4"/>
  <c r="H5" i="4"/>
  <c r="D5" i="4"/>
  <c r="G24" i="4"/>
  <c r="G25" i="4" s="1"/>
  <c r="H23" i="4"/>
  <c r="D23" i="4"/>
  <c r="D19" i="4"/>
  <c r="D15" i="4"/>
  <c r="F5" i="4"/>
  <c r="D22" i="4"/>
  <c r="D18" i="4"/>
  <c r="D24" i="6" l="1"/>
  <c r="E24" i="6"/>
  <c r="F24" i="6"/>
  <c r="G24" i="6"/>
  <c r="H24" i="6"/>
  <c r="H26" i="4" l="1"/>
  <c r="G26" i="4"/>
  <c r="F26" i="4"/>
  <c r="E26" i="4"/>
  <c r="D26" i="4"/>
  <c r="H26" i="8"/>
  <c r="G26" i="8"/>
  <c r="F26" i="8"/>
  <c r="E26" i="8"/>
  <c r="D26" i="8"/>
  <c r="H25" i="6" l="1"/>
  <c r="G25" i="6"/>
  <c r="F25" i="6"/>
  <c r="E25" i="6"/>
  <c r="D25" i="6"/>
  <c r="H26" i="6"/>
  <c r="D26" i="6"/>
  <c r="F26" i="6" l="1"/>
  <c r="G26" i="6"/>
  <c r="E26" i="6"/>
  <c r="E6" i="6"/>
  <c r="E5" i="6"/>
  <c r="E15" i="6"/>
  <c r="E16" i="6"/>
  <c r="E17" i="6"/>
  <c r="E18" i="6"/>
  <c r="E19" i="6"/>
  <c r="E20" i="6"/>
  <c r="E21" i="6"/>
  <c r="E22" i="6"/>
  <c r="E23" i="6"/>
  <c r="F6" i="6"/>
  <c r="F5" i="6"/>
  <c r="F15" i="6"/>
  <c r="F16" i="6"/>
  <c r="F17" i="6"/>
  <c r="F18" i="6"/>
  <c r="F19" i="6"/>
  <c r="F20" i="6"/>
  <c r="F21" i="6"/>
  <c r="F22" i="6"/>
  <c r="F23" i="6"/>
  <c r="G15" i="6"/>
  <c r="G16" i="6"/>
  <c r="G17" i="6"/>
  <c r="G18" i="6"/>
  <c r="G19" i="6"/>
  <c r="G20" i="6"/>
  <c r="G21" i="6"/>
  <c r="G22" i="6"/>
  <c r="G23" i="6"/>
  <c r="G6" i="6"/>
  <c r="G5" i="6"/>
  <c r="D21" i="6"/>
  <c r="D17" i="6"/>
  <c r="D6" i="6"/>
  <c r="D20" i="6"/>
  <c r="D16" i="6"/>
  <c r="D5" i="6"/>
  <c r="D23" i="6"/>
  <c r="D19" i="6"/>
  <c r="D15" i="6"/>
  <c r="D22" i="6"/>
  <c r="D18" i="6"/>
  <c r="H5" i="6"/>
  <c r="H15" i="6"/>
  <c r="H16" i="6"/>
  <c r="H17" i="6"/>
  <c r="H18" i="6"/>
  <c r="H19" i="6"/>
  <c r="H20" i="6"/>
  <c r="H21" i="6"/>
  <c r="H22" i="6"/>
  <c r="H23" i="6"/>
  <c r="H6" i="6"/>
</calcChain>
</file>

<file path=xl/comments1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<sst xmlns="http://schemas.openxmlformats.org/spreadsheetml/2006/main" count="96" uniqueCount="25">
  <si>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</si>
  <si>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</si>
  <si>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</si>
  <si>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</si>
  <si>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</si>
  <si>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</si>
  <si>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</si>
  <si>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</si>
  <si>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</si>
  <si>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</si>
  <si>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</si>
  <si>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</si>
  <si>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</si>
  <si>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</si>
  <si>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</si>
  <si>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</si>
  <si>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</si>
  <si>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</si>
  <si>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</si>
  <si>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</si>
  <si>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</si>
  <si>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</si>
  <si>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December 2018</t>
  </si>
  <si>
    <t>MOS Period: January 2019</t>
  </si>
  <si>
    <t>MOS Period: February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</si>
</sst>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quotePrefix="1" applyFont="1"/>
    <xf numFmtId="1" fontId="3" fillId="0" borderId="0" xfId="0" applyNumberFormat="1" applyFont="1" applyBorder="1"/>
    <xf numFmtId="165" fontId="3" fillId="0" borderId="0" xfId="4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9" fontId="3" fillId="0" borderId="0" xfId="4" applyFont="1" applyBorder="1"/>
    <xf numFmtId="9" fontId="3" fillId="0" borderId="0" xfId="4" applyFont="1" applyFill="1" applyBorder="1"/>
    <xf numFmtId="9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/>
    <xf numFmtId="3" fontId="7" fillId="2" borderId="0" xfId="1" applyNumberFormat="1" applyFont="1" applyFill="1" applyBorder="1"/>
    <xf numFmtId="164" fontId="7" fillId="3" borderId="8" xfId="0" applyNumberFormat="1" applyFont="1" applyFill="1" applyBorder="1"/>
    <xf numFmtId="164" fontId="7" fillId="2" borderId="9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10" xfId="4" applyFont="1" applyFill="1" applyBorder="1" applyAlignment="1">
      <alignment horizontal="center"/>
    </xf>
    <xf numFmtId="3" fontId="7" fillId="2" borderId="11" xfId="1" applyNumberFormat="1" applyFont="1" applyFill="1" applyBorder="1"/>
    <xf numFmtId="0" fontId="9" fillId="2" borderId="7" xfId="0" applyFont="1" applyFill="1" applyBorder="1"/>
    <xf numFmtId="164" fontId="7" fillId="2" borderId="5" xfId="0" applyNumberFormat="1" applyFont="1" applyFill="1" applyBorder="1"/>
    <xf numFmtId="164" fontId="7" fillId="2" borderId="6" xfId="0" applyNumberFormat="1" applyFont="1" applyFill="1" applyBorder="1"/>
    <xf numFmtId="0" fontId="8" fillId="0" borderId="0" xfId="0" applyFont="1" applyBorder="1" applyAlignment="1">
      <alignment wrapText="1"/>
    </xf>
    <xf numFmtId="2" fontId="10" fillId="4" borderId="13" xfId="0" applyNumberFormat="1" applyFont="1" applyFill="1" applyBorder="1" applyAlignment="1">
      <alignment horizontal="center" wrapText="1"/>
    </xf>
    <xf numFmtId="2" fontId="10" fillId="4" borderId="14" xfId="0" applyNumberFormat="1" applyFont="1" applyFill="1" applyBorder="1" applyAlignment="1">
      <alignment horizontal="center" wrapText="1"/>
    </xf>
    <xf numFmtId="2" fontId="10" fillId="4" borderId="15" xfId="0" applyNumberFormat="1" applyFont="1" applyFill="1" applyBorder="1" applyAlignment="1">
      <alignment horizontal="center" wrapText="1"/>
    </xf>
    <xf numFmtId="3" fontId="7" fillId="2" borderId="5" xfId="1" applyNumberFormat="1" applyFont="1" applyFill="1" applyBorder="1"/>
    <xf numFmtId="3" fontId="7" fillId="2" borderId="12" xfId="1" applyNumberFormat="1" applyFont="1" applyFill="1" applyBorder="1"/>
    <xf numFmtId="3" fontId="7" fillId="2" borderId="16" xfId="1" applyNumberFormat="1" applyFont="1" applyFill="1" applyBorder="1"/>
    <xf numFmtId="3" fontId="7" fillId="2" borderId="7" xfId="1" applyNumberFormat="1" applyFont="1" applyFill="1" applyBorder="1"/>
    <xf numFmtId="3" fontId="7" fillId="2" borderId="17" xfId="1" applyNumberFormat="1" applyFont="1" applyFill="1" applyBorder="1"/>
    <xf numFmtId="3" fontId="7" fillId="2" borderId="6" xfId="1" applyNumberFormat="1" applyFont="1" applyFill="1" applyBorder="1"/>
    <xf numFmtId="3" fontId="7" fillId="2" borderId="18" xfId="1" applyNumberFormat="1" applyFont="1" applyFill="1" applyBorder="1"/>
    <xf numFmtId="2" fontId="10" fillId="4" borderId="0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/>
    <xf numFmtId="0" fontId="15" fillId="2" borderId="2" xfId="0" applyFont="1" applyFill="1" applyBorder="1"/>
    <xf numFmtId="0" fontId="3" fillId="0" borderId="0" xfId="0" applyFont="1" applyFill="1"/>
    <xf numFmtId="3" fontId="7" fillId="2" borderId="1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3" fontId="7" fillId="2" borderId="4" xfId="1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9" fontId="7" fillId="2" borderId="12" xfId="4" applyFont="1" applyFill="1" applyBorder="1"/>
    <xf numFmtId="9" fontId="7" fillId="2" borderId="16" xfId="4" applyFont="1" applyFill="1" applyBorder="1"/>
    <xf numFmtId="9" fontId="7" fillId="2" borderId="11" xfId="4" applyFont="1" applyFill="1" applyBorder="1"/>
    <xf numFmtId="9" fontId="7" fillId="2" borderId="18" xfId="4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9" fontId="7" fillId="2" borderId="5" xfId="4" applyFont="1" applyFill="1" applyBorder="1"/>
    <xf numFmtId="9" fontId="7" fillId="2" borderId="6" xfId="4" applyFont="1" applyFill="1" applyBorder="1"/>
    <xf numFmtId="0" fontId="17" fillId="0" borderId="0" xfId="0" applyFont="1" applyFill="1" applyBorder="1"/>
    <xf numFmtId="3" fontId="18" fillId="0" borderId="0" xfId="1" applyNumberFormat="1" applyFont="1" applyFill="1" applyBorder="1"/>
    <xf numFmtId="164" fontId="7" fillId="2" borderId="5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  <xf numFmtId="9" fontId="7" fillId="2" borderId="7" xfId="4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9" fillId="2" borderId="5" xfId="0" applyFont="1" applyFill="1" applyBorder="1"/>
    <xf numFmtId="164" fontId="7" fillId="2" borderId="10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164" fontId="11" fillId="4" borderId="19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'DEC 18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'DEC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18 MOS estimates'!$D$19:$H$19</c:f>
              <c:numCache>
                <c:formatCode>#,##0</c:formatCode>
                <c:ptCount val="5"/>
                <c:pt idx="0">
                  <c:v>-7122.5</c:v>
                </c:pt>
                <c:pt idx="1">
                  <c:v>-1767.9822799999999</c:v>
                </c:pt>
                <c:pt idx="2">
                  <c:v>-762</c:v>
                </c:pt>
                <c:pt idx="3">
                  <c:v>7</c:v>
                </c:pt>
                <c:pt idx="4">
                  <c:v>-142.5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'DEC 18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18 MOS estimates'!$D$20:$H$20</c:f>
              <c:numCache>
                <c:formatCode>#,##0</c:formatCode>
                <c:ptCount val="5"/>
                <c:pt idx="0">
                  <c:v>-13675</c:v>
                </c:pt>
                <c:pt idx="1">
                  <c:v>-3817.5802450000001</c:v>
                </c:pt>
                <c:pt idx="2">
                  <c:v>-2571.5</c:v>
                </c:pt>
                <c:pt idx="3">
                  <c:v>-2624</c:v>
                </c:pt>
                <c:pt idx="4">
                  <c:v>-3301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'DEC 18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18 MOS estimates'!$D$21:$H$21</c:f>
              <c:numCache>
                <c:formatCode>#,##0</c:formatCode>
                <c:ptCount val="5"/>
                <c:pt idx="0">
                  <c:v>-28638</c:v>
                </c:pt>
                <c:pt idx="1">
                  <c:v>-16031.44627</c:v>
                </c:pt>
                <c:pt idx="2">
                  <c:v>-7245</c:v>
                </c:pt>
                <c:pt idx="3">
                  <c:v>-9204</c:v>
                </c:pt>
                <c:pt idx="4">
                  <c:v>-6700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'DEC 18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'DEC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18 MOS estimates'!$D$22:$H$22</c:f>
              <c:numCache>
                <c:formatCode>#,##0</c:formatCode>
                <c:ptCount val="5"/>
                <c:pt idx="0">
                  <c:v>-2461.8387096774195</c:v>
                </c:pt>
                <c:pt idx="1">
                  <c:v>-705.90187645161279</c:v>
                </c:pt>
                <c:pt idx="2">
                  <c:v>635</c:v>
                </c:pt>
                <c:pt idx="3">
                  <c:v>-464.83870967741933</c:v>
                </c:pt>
                <c:pt idx="4">
                  <c:v>1230.9354838709678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'DEC 18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'DEC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18 MOS estimates'!$D$26:$H$26</c:f>
              <c:numCache>
                <c:formatCode>#,##0</c:formatCode>
                <c:ptCount val="5"/>
                <c:pt idx="0">
                  <c:v>-2636</c:v>
                </c:pt>
                <c:pt idx="1">
                  <c:v>-973.59198000000004</c:v>
                </c:pt>
                <c:pt idx="2">
                  <c:v>554</c:v>
                </c:pt>
                <c:pt idx="3">
                  <c:v>41</c:v>
                </c:pt>
                <c:pt idx="4">
                  <c:v>1287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'DEC 18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18 MOS estimates'!$D$15:$H$15</c:f>
              <c:numCache>
                <c:formatCode>#,##0</c:formatCode>
                <c:ptCount val="5"/>
                <c:pt idx="0">
                  <c:v>14542</c:v>
                </c:pt>
                <c:pt idx="1">
                  <c:v>8945.59375</c:v>
                </c:pt>
                <c:pt idx="2">
                  <c:v>6844</c:v>
                </c:pt>
                <c:pt idx="3">
                  <c:v>242</c:v>
                </c:pt>
                <c:pt idx="4">
                  <c:v>10460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'DEC 18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18 MOS estimates'!$D$16:$H$16</c:f>
              <c:numCache>
                <c:formatCode>#,##0</c:formatCode>
                <c:ptCount val="5"/>
                <c:pt idx="0">
                  <c:v>10474.5</c:v>
                </c:pt>
                <c:pt idx="1">
                  <c:v>4208.8445700000002</c:v>
                </c:pt>
                <c:pt idx="2">
                  <c:v>4850</c:v>
                </c:pt>
                <c:pt idx="3">
                  <c:v>109.5</c:v>
                </c:pt>
                <c:pt idx="4">
                  <c:v>5172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'DEC 18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'DEC 18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18 MOS estimates'!$D$17:$H$17</c:f>
              <c:numCache>
                <c:formatCode>#,##0</c:formatCode>
                <c:ptCount val="5"/>
                <c:pt idx="0">
                  <c:v>2109.5</c:v>
                </c:pt>
                <c:pt idx="1">
                  <c:v>476.99968999999999</c:v>
                </c:pt>
                <c:pt idx="2">
                  <c:v>2084</c:v>
                </c:pt>
                <c:pt idx="3">
                  <c:v>60.5</c:v>
                </c:pt>
                <c:pt idx="4">
                  <c:v>2700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217427272"/>
        <c:axId val="217428448"/>
      </c:lineChart>
      <c:catAx>
        <c:axId val="217427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742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74284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7427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'DEC 18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'DEC 18 MOS estimates'!$K$5:$K$35</c:f>
              <c:numCache>
                <c:formatCode>#,##0</c:formatCode>
                <c:ptCount val="31"/>
                <c:pt idx="0">
                  <c:v>14542</c:v>
                </c:pt>
                <c:pt idx="1">
                  <c:v>11991</c:v>
                </c:pt>
                <c:pt idx="2">
                  <c:v>8958</c:v>
                </c:pt>
                <c:pt idx="3">
                  <c:v>6489</c:v>
                </c:pt>
                <c:pt idx="4">
                  <c:v>5247</c:v>
                </c:pt>
                <c:pt idx="5">
                  <c:v>4525</c:v>
                </c:pt>
                <c:pt idx="6">
                  <c:v>3902</c:v>
                </c:pt>
                <c:pt idx="7">
                  <c:v>2645</c:v>
                </c:pt>
                <c:pt idx="8">
                  <c:v>1574</c:v>
                </c:pt>
                <c:pt idx="9">
                  <c:v>1289</c:v>
                </c:pt>
                <c:pt idx="10">
                  <c:v>871</c:v>
                </c:pt>
                <c:pt idx="11">
                  <c:v>423</c:v>
                </c:pt>
                <c:pt idx="12">
                  <c:v>0</c:v>
                </c:pt>
                <c:pt idx="13">
                  <c:v>-342</c:v>
                </c:pt>
                <c:pt idx="14">
                  <c:v>-1615</c:v>
                </c:pt>
                <c:pt idx="15">
                  <c:v>-2636</c:v>
                </c:pt>
                <c:pt idx="16">
                  <c:v>-3078</c:v>
                </c:pt>
                <c:pt idx="17">
                  <c:v>-3257</c:v>
                </c:pt>
                <c:pt idx="18">
                  <c:v>-3901</c:v>
                </c:pt>
                <c:pt idx="19">
                  <c:v>-4529</c:v>
                </c:pt>
                <c:pt idx="20">
                  <c:v>-5256</c:v>
                </c:pt>
                <c:pt idx="21">
                  <c:v>-5829</c:v>
                </c:pt>
                <c:pt idx="22">
                  <c:v>-6892</c:v>
                </c:pt>
                <c:pt idx="23">
                  <c:v>-7353</c:v>
                </c:pt>
                <c:pt idx="24">
                  <c:v>-8292</c:v>
                </c:pt>
                <c:pt idx="25">
                  <c:v>-8841</c:v>
                </c:pt>
                <c:pt idx="26">
                  <c:v>-9617</c:v>
                </c:pt>
                <c:pt idx="27">
                  <c:v>-11347</c:v>
                </c:pt>
                <c:pt idx="28">
                  <c:v>-12794</c:v>
                </c:pt>
                <c:pt idx="29">
                  <c:v>-14556</c:v>
                </c:pt>
                <c:pt idx="30">
                  <c:v>-28638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'DEC 18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'DEC 18 MOS estimates'!$L$5:$L$35</c:f>
              <c:numCache>
                <c:formatCode>#,##0</c:formatCode>
                <c:ptCount val="31"/>
                <c:pt idx="0">
                  <c:v>8945.59375</c:v>
                </c:pt>
                <c:pt idx="1">
                  <c:v>4487.9996799999999</c:v>
                </c:pt>
                <c:pt idx="2">
                  <c:v>3929.6894600000001</c:v>
                </c:pt>
                <c:pt idx="3">
                  <c:v>3300.6529</c:v>
                </c:pt>
                <c:pt idx="4">
                  <c:v>2645.0001099999999</c:v>
                </c:pt>
                <c:pt idx="5">
                  <c:v>2267.00047</c:v>
                </c:pt>
                <c:pt idx="6">
                  <c:v>946.71956999999998</c:v>
                </c:pt>
                <c:pt idx="7">
                  <c:v>645.99962000000005</c:v>
                </c:pt>
                <c:pt idx="8">
                  <c:v>307.99975999999998</c:v>
                </c:pt>
                <c:pt idx="9">
                  <c:v>66.908209999999997</c:v>
                </c:pt>
                <c:pt idx="10">
                  <c:v>-153.38722000000001</c:v>
                </c:pt>
                <c:pt idx="11">
                  <c:v>-330.71532000000002</c:v>
                </c:pt>
                <c:pt idx="12">
                  <c:v>-538.83947000000001</c:v>
                </c:pt>
                <c:pt idx="13">
                  <c:v>-759.81348000000003</c:v>
                </c:pt>
                <c:pt idx="14">
                  <c:v>-849.99951999999996</c:v>
                </c:pt>
                <c:pt idx="15">
                  <c:v>-973.59198000000004</c:v>
                </c:pt>
                <c:pt idx="16">
                  <c:v>-1061.9902099999999</c:v>
                </c:pt>
                <c:pt idx="17">
                  <c:v>-1136.9160199999999</c:v>
                </c:pt>
                <c:pt idx="18">
                  <c:v>-1193.71533</c:v>
                </c:pt>
                <c:pt idx="19">
                  <c:v>-1281.7016699999999</c:v>
                </c:pt>
                <c:pt idx="20">
                  <c:v>-1421.28124</c:v>
                </c:pt>
                <c:pt idx="21">
                  <c:v>-1500.7148400000001</c:v>
                </c:pt>
                <c:pt idx="22">
                  <c:v>-1701.9179899999999</c:v>
                </c:pt>
                <c:pt idx="23">
                  <c:v>-1834.04657</c:v>
                </c:pt>
                <c:pt idx="24">
                  <c:v>-2249.6205799999998</c:v>
                </c:pt>
                <c:pt idx="25">
                  <c:v>-2620.9997600000002</c:v>
                </c:pt>
                <c:pt idx="26">
                  <c:v>-2900.6641</c:v>
                </c:pt>
                <c:pt idx="27">
                  <c:v>-3249.99964</c:v>
                </c:pt>
                <c:pt idx="28">
                  <c:v>-3591.1113500000001</c:v>
                </c:pt>
                <c:pt idx="29">
                  <c:v>-4044.0491400000001</c:v>
                </c:pt>
                <c:pt idx="30">
                  <c:v>-16031.44627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'DEC 18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'DEC 18 MOS estimates'!$M$5:$M$35</c:f>
              <c:numCache>
                <c:formatCode>#,##0</c:formatCode>
                <c:ptCount val="31"/>
                <c:pt idx="0">
                  <c:v>6844</c:v>
                </c:pt>
                <c:pt idx="1">
                  <c:v>5326</c:v>
                </c:pt>
                <c:pt idx="2">
                  <c:v>4374</c:v>
                </c:pt>
                <c:pt idx="3">
                  <c:v>3394</c:v>
                </c:pt>
                <c:pt idx="4">
                  <c:v>3033</c:v>
                </c:pt>
                <c:pt idx="5">
                  <c:v>2971</c:v>
                </c:pt>
                <c:pt idx="6">
                  <c:v>2561</c:v>
                </c:pt>
                <c:pt idx="7">
                  <c:v>2217</c:v>
                </c:pt>
                <c:pt idx="8">
                  <c:v>1951</c:v>
                </c:pt>
                <c:pt idx="9">
                  <c:v>1599</c:v>
                </c:pt>
                <c:pt idx="10">
                  <c:v>1400</c:v>
                </c:pt>
                <c:pt idx="11">
                  <c:v>1190</c:v>
                </c:pt>
                <c:pt idx="12">
                  <c:v>1148</c:v>
                </c:pt>
                <c:pt idx="13">
                  <c:v>962</c:v>
                </c:pt>
                <c:pt idx="14">
                  <c:v>695</c:v>
                </c:pt>
                <c:pt idx="15">
                  <c:v>554</c:v>
                </c:pt>
                <c:pt idx="16">
                  <c:v>425</c:v>
                </c:pt>
                <c:pt idx="17">
                  <c:v>147</c:v>
                </c:pt>
                <c:pt idx="18">
                  <c:v>17</c:v>
                </c:pt>
                <c:pt idx="19">
                  <c:v>-151</c:v>
                </c:pt>
                <c:pt idx="20">
                  <c:v>-286</c:v>
                </c:pt>
                <c:pt idx="21">
                  <c:v>-473</c:v>
                </c:pt>
                <c:pt idx="22">
                  <c:v>-578</c:v>
                </c:pt>
                <c:pt idx="23">
                  <c:v>-946</c:v>
                </c:pt>
                <c:pt idx="24">
                  <c:v>-1146</c:v>
                </c:pt>
                <c:pt idx="25">
                  <c:v>-1350</c:v>
                </c:pt>
                <c:pt idx="26">
                  <c:v>-1745</c:v>
                </c:pt>
                <c:pt idx="27">
                  <c:v>-2060</c:v>
                </c:pt>
                <c:pt idx="28">
                  <c:v>-2377</c:v>
                </c:pt>
                <c:pt idx="29">
                  <c:v>-2766</c:v>
                </c:pt>
                <c:pt idx="30">
                  <c:v>-7245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'DEC 18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'DEC 18 MOS estimates'!$N$5:$N$35</c:f>
              <c:numCache>
                <c:formatCode>#,##0</c:formatCode>
                <c:ptCount val="31"/>
                <c:pt idx="0">
                  <c:v>242</c:v>
                </c:pt>
                <c:pt idx="1">
                  <c:v>115</c:v>
                </c:pt>
                <c:pt idx="2">
                  <c:v>104</c:v>
                </c:pt>
                <c:pt idx="3">
                  <c:v>75</c:v>
                </c:pt>
                <c:pt idx="4">
                  <c:v>70</c:v>
                </c:pt>
                <c:pt idx="5">
                  <c:v>64</c:v>
                </c:pt>
                <c:pt idx="6">
                  <c:v>63</c:v>
                </c:pt>
                <c:pt idx="7">
                  <c:v>61</c:v>
                </c:pt>
                <c:pt idx="8">
                  <c:v>60</c:v>
                </c:pt>
                <c:pt idx="9">
                  <c:v>57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50</c:v>
                </c:pt>
                <c:pt idx="14">
                  <c:v>45</c:v>
                </c:pt>
                <c:pt idx="15">
                  <c:v>41</c:v>
                </c:pt>
                <c:pt idx="16">
                  <c:v>38</c:v>
                </c:pt>
                <c:pt idx="17">
                  <c:v>35</c:v>
                </c:pt>
                <c:pt idx="18">
                  <c:v>34</c:v>
                </c:pt>
                <c:pt idx="19">
                  <c:v>32</c:v>
                </c:pt>
                <c:pt idx="20">
                  <c:v>29</c:v>
                </c:pt>
                <c:pt idx="21">
                  <c:v>15</c:v>
                </c:pt>
                <c:pt idx="22">
                  <c:v>10</c:v>
                </c:pt>
                <c:pt idx="23">
                  <c:v>4</c:v>
                </c:pt>
                <c:pt idx="24">
                  <c:v>-41</c:v>
                </c:pt>
                <c:pt idx="25">
                  <c:v>-97</c:v>
                </c:pt>
                <c:pt idx="26">
                  <c:v>-272</c:v>
                </c:pt>
                <c:pt idx="27">
                  <c:v>-954</c:v>
                </c:pt>
                <c:pt idx="28">
                  <c:v>-1776</c:v>
                </c:pt>
                <c:pt idx="29">
                  <c:v>-3472</c:v>
                </c:pt>
                <c:pt idx="30">
                  <c:v>-9204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'DEC 18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'DEC 18 MOS estimates'!$O$5:$O$35</c:f>
              <c:numCache>
                <c:formatCode>#,##0</c:formatCode>
                <c:ptCount val="31"/>
                <c:pt idx="0">
                  <c:v>10460</c:v>
                </c:pt>
                <c:pt idx="1">
                  <c:v>5617</c:v>
                </c:pt>
                <c:pt idx="2">
                  <c:v>4727</c:v>
                </c:pt>
                <c:pt idx="3">
                  <c:v>4332</c:v>
                </c:pt>
                <c:pt idx="4">
                  <c:v>3881</c:v>
                </c:pt>
                <c:pt idx="5">
                  <c:v>3673</c:v>
                </c:pt>
                <c:pt idx="6">
                  <c:v>3231</c:v>
                </c:pt>
                <c:pt idx="7">
                  <c:v>2807</c:v>
                </c:pt>
                <c:pt idx="8">
                  <c:v>2593</c:v>
                </c:pt>
                <c:pt idx="9">
                  <c:v>2354</c:v>
                </c:pt>
                <c:pt idx="10">
                  <c:v>2146</c:v>
                </c:pt>
                <c:pt idx="11">
                  <c:v>1839</c:v>
                </c:pt>
                <c:pt idx="12">
                  <c:v>1744</c:v>
                </c:pt>
                <c:pt idx="13">
                  <c:v>1610</c:v>
                </c:pt>
                <c:pt idx="14">
                  <c:v>1413</c:v>
                </c:pt>
                <c:pt idx="15">
                  <c:v>1287</c:v>
                </c:pt>
                <c:pt idx="16">
                  <c:v>1127</c:v>
                </c:pt>
                <c:pt idx="17">
                  <c:v>943</c:v>
                </c:pt>
                <c:pt idx="18">
                  <c:v>803</c:v>
                </c:pt>
                <c:pt idx="19">
                  <c:v>469</c:v>
                </c:pt>
                <c:pt idx="20">
                  <c:v>397</c:v>
                </c:pt>
                <c:pt idx="21">
                  <c:v>126</c:v>
                </c:pt>
                <c:pt idx="22">
                  <c:v>-73</c:v>
                </c:pt>
                <c:pt idx="23">
                  <c:v>-212</c:v>
                </c:pt>
                <c:pt idx="24">
                  <c:v>-918</c:v>
                </c:pt>
                <c:pt idx="25">
                  <c:v>-1091</c:v>
                </c:pt>
                <c:pt idx="26">
                  <c:v>-1530</c:v>
                </c:pt>
                <c:pt idx="27">
                  <c:v>-2294</c:v>
                </c:pt>
                <c:pt idx="28">
                  <c:v>-3114</c:v>
                </c:pt>
                <c:pt idx="29">
                  <c:v>-3488</c:v>
                </c:pt>
                <c:pt idx="30">
                  <c:v>-6700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169704"/>
        <c:axId val="220170096"/>
      </c:lineChart>
      <c:catAx>
        <c:axId val="220169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7009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01700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69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'JAN 19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'JAN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19 MOS estimates'!$D$19:$H$19</c:f>
              <c:numCache>
                <c:formatCode>#,##0</c:formatCode>
                <c:ptCount val="5"/>
                <c:pt idx="0">
                  <c:v>-6719.5</c:v>
                </c:pt>
                <c:pt idx="1">
                  <c:v>-2387.5116349999998</c:v>
                </c:pt>
                <c:pt idx="2">
                  <c:v>-524.5</c:v>
                </c:pt>
                <c:pt idx="3">
                  <c:v>-1981.5</c:v>
                </c:pt>
                <c:pt idx="4">
                  <c:v>-2408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19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19 MOS estimates'!$D$20:$H$20</c:f>
              <c:numCache>
                <c:formatCode>#,##0</c:formatCode>
                <c:ptCount val="5"/>
                <c:pt idx="0">
                  <c:v>-14808</c:v>
                </c:pt>
                <c:pt idx="1">
                  <c:v>-4127.2006099999999</c:v>
                </c:pt>
                <c:pt idx="2">
                  <c:v>-3247.5</c:v>
                </c:pt>
                <c:pt idx="3">
                  <c:v>-5299.5</c:v>
                </c:pt>
                <c:pt idx="4">
                  <c:v>-5054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19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19 MOS estimates'!$D$21:$H$21</c:f>
              <c:numCache>
                <c:formatCode>#,##0</c:formatCode>
                <c:ptCount val="5"/>
                <c:pt idx="0">
                  <c:v>-40396</c:v>
                </c:pt>
                <c:pt idx="1">
                  <c:v>-18654.902199999</c:v>
                </c:pt>
                <c:pt idx="2">
                  <c:v>-5893</c:v>
                </c:pt>
                <c:pt idx="3">
                  <c:v>-19723</c:v>
                </c:pt>
                <c:pt idx="4">
                  <c:v>-10489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19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'JAN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19 MOS estimates'!$D$22:$H$22</c:f>
              <c:numCache>
                <c:formatCode>#,##0</c:formatCode>
                <c:ptCount val="5"/>
                <c:pt idx="0">
                  <c:v>-3110.8387096774195</c:v>
                </c:pt>
                <c:pt idx="1">
                  <c:v>-618.57815225803211</c:v>
                </c:pt>
                <c:pt idx="2">
                  <c:v>1336.1935483870968</c:v>
                </c:pt>
                <c:pt idx="3">
                  <c:v>-1493.2903225806451</c:v>
                </c:pt>
                <c:pt idx="4">
                  <c:v>125.38709677419355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19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'JAN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19 MOS estimates'!$D$26:$H$26</c:f>
              <c:numCache>
                <c:formatCode>#,##0</c:formatCode>
                <c:ptCount val="5"/>
                <c:pt idx="0">
                  <c:v>-1774</c:v>
                </c:pt>
                <c:pt idx="1">
                  <c:v>-26.823840000000001</c:v>
                </c:pt>
                <c:pt idx="2">
                  <c:v>821</c:v>
                </c:pt>
                <c:pt idx="3">
                  <c:v>22</c:v>
                </c:pt>
                <c:pt idx="4">
                  <c:v>662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19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19 MOS estimates'!$D$15:$H$15</c:f>
              <c:numCache>
                <c:formatCode>#,##0</c:formatCode>
                <c:ptCount val="5"/>
                <c:pt idx="0">
                  <c:v>15919</c:v>
                </c:pt>
                <c:pt idx="1">
                  <c:v>5345.5113199999996</c:v>
                </c:pt>
                <c:pt idx="2">
                  <c:v>14130</c:v>
                </c:pt>
                <c:pt idx="3">
                  <c:v>1517</c:v>
                </c:pt>
                <c:pt idx="4">
                  <c:v>9163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'JAN 19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19 MOS estimates'!$D$16:$H$16</c:f>
              <c:numCache>
                <c:formatCode>#,##0</c:formatCode>
                <c:ptCount val="5"/>
                <c:pt idx="0">
                  <c:v>8796.5</c:v>
                </c:pt>
                <c:pt idx="1">
                  <c:v>3923.4672</c:v>
                </c:pt>
                <c:pt idx="2">
                  <c:v>6796</c:v>
                </c:pt>
                <c:pt idx="3">
                  <c:v>110</c:v>
                </c:pt>
                <c:pt idx="4">
                  <c:v>4685.5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'JAN 19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'JAN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19 MOS estimates'!$D$17:$H$17</c:f>
              <c:numCache>
                <c:formatCode>#,##0</c:formatCode>
                <c:ptCount val="5"/>
                <c:pt idx="0">
                  <c:v>1877</c:v>
                </c:pt>
                <c:pt idx="1">
                  <c:v>1425.5002800000002</c:v>
                </c:pt>
                <c:pt idx="2">
                  <c:v>2677.5</c:v>
                </c:pt>
                <c:pt idx="3">
                  <c:v>61</c:v>
                </c:pt>
                <c:pt idx="4">
                  <c:v>2374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220171272"/>
        <c:axId val="220171664"/>
      </c:lineChart>
      <c:catAx>
        <c:axId val="220171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7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1716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71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'JAN 19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'JAN 19 MOS estimates'!$K$5:$K$35</c:f>
              <c:numCache>
                <c:formatCode>#,##0</c:formatCode>
                <c:ptCount val="31"/>
                <c:pt idx="0">
                  <c:v>15919</c:v>
                </c:pt>
                <c:pt idx="1">
                  <c:v>9872</c:v>
                </c:pt>
                <c:pt idx="2">
                  <c:v>7721</c:v>
                </c:pt>
                <c:pt idx="3">
                  <c:v>5990</c:v>
                </c:pt>
                <c:pt idx="4">
                  <c:v>4591</c:v>
                </c:pt>
                <c:pt idx="5">
                  <c:v>3983</c:v>
                </c:pt>
                <c:pt idx="6">
                  <c:v>3101</c:v>
                </c:pt>
                <c:pt idx="7">
                  <c:v>2281</c:v>
                </c:pt>
                <c:pt idx="8">
                  <c:v>1473</c:v>
                </c:pt>
                <c:pt idx="9">
                  <c:v>1003</c:v>
                </c:pt>
                <c:pt idx="10">
                  <c:v>424</c:v>
                </c:pt>
                <c:pt idx="11">
                  <c:v>-67</c:v>
                </c:pt>
                <c:pt idx="12">
                  <c:v>-251</c:v>
                </c:pt>
                <c:pt idx="13">
                  <c:v>-1019</c:v>
                </c:pt>
                <c:pt idx="14">
                  <c:v>-1556</c:v>
                </c:pt>
                <c:pt idx="15">
                  <c:v>-1774</c:v>
                </c:pt>
                <c:pt idx="16">
                  <c:v>-3141</c:v>
                </c:pt>
                <c:pt idx="17">
                  <c:v>-3658</c:v>
                </c:pt>
                <c:pt idx="18">
                  <c:v>-3879</c:v>
                </c:pt>
                <c:pt idx="19">
                  <c:v>-4442</c:v>
                </c:pt>
                <c:pt idx="20">
                  <c:v>-5232</c:v>
                </c:pt>
                <c:pt idx="21">
                  <c:v>-5811</c:v>
                </c:pt>
                <c:pt idx="22">
                  <c:v>-6516</c:v>
                </c:pt>
                <c:pt idx="23">
                  <c:v>-6923</c:v>
                </c:pt>
                <c:pt idx="24">
                  <c:v>-7315</c:v>
                </c:pt>
                <c:pt idx="25">
                  <c:v>-8709</c:v>
                </c:pt>
                <c:pt idx="26">
                  <c:v>-10206</c:v>
                </c:pt>
                <c:pt idx="27">
                  <c:v>-12283</c:v>
                </c:pt>
                <c:pt idx="28">
                  <c:v>-14201</c:v>
                </c:pt>
                <c:pt idx="29">
                  <c:v>-15415</c:v>
                </c:pt>
                <c:pt idx="30">
                  <c:v>-40396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'JAN 19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'JAN 19 MOS estimates'!$L$5:$L$35</c:f>
              <c:numCache>
                <c:formatCode>#,##0</c:formatCode>
                <c:ptCount val="31"/>
                <c:pt idx="0">
                  <c:v>5345.5113199999996</c:v>
                </c:pt>
                <c:pt idx="1">
                  <c:v>4121.9344000000001</c:v>
                </c:pt>
                <c:pt idx="2">
                  <c:v>3725</c:v>
                </c:pt>
                <c:pt idx="3">
                  <c:v>3243.7815300000002</c:v>
                </c:pt>
                <c:pt idx="4">
                  <c:v>2961.6875199999999</c:v>
                </c:pt>
                <c:pt idx="5">
                  <c:v>2867.9991100000002</c:v>
                </c:pt>
                <c:pt idx="6">
                  <c:v>2164.5310100000002</c:v>
                </c:pt>
                <c:pt idx="7">
                  <c:v>1568.0003200000001</c:v>
                </c:pt>
                <c:pt idx="8">
                  <c:v>1283.0002400000001</c:v>
                </c:pt>
                <c:pt idx="9">
                  <c:v>1017.99875</c:v>
                </c:pt>
                <c:pt idx="10">
                  <c:v>790.16366000000005</c:v>
                </c:pt>
                <c:pt idx="11">
                  <c:v>678.99951999999996</c:v>
                </c:pt>
                <c:pt idx="12">
                  <c:v>598.64655000000005</c:v>
                </c:pt>
                <c:pt idx="13">
                  <c:v>412.31837999999999</c:v>
                </c:pt>
                <c:pt idx="14">
                  <c:v>248.96601000000001</c:v>
                </c:pt>
                <c:pt idx="15">
                  <c:v>-26.823840000000001</c:v>
                </c:pt>
                <c:pt idx="16">
                  <c:v>-180.75953000000001</c:v>
                </c:pt>
                <c:pt idx="17">
                  <c:v>-240.03146000000001</c:v>
                </c:pt>
                <c:pt idx="18">
                  <c:v>-583.61446999999998</c:v>
                </c:pt>
                <c:pt idx="19">
                  <c:v>-809.84900000000005</c:v>
                </c:pt>
                <c:pt idx="20">
                  <c:v>-1256.0605499999999</c:v>
                </c:pt>
                <c:pt idx="21">
                  <c:v>-1463.8340000000001</c:v>
                </c:pt>
                <c:pt idx="22">
                  <c:v>-1951.8828100000001</c:v>
                </c:pt>
                <c:pt idx="23">
                  <c:v>-2823.1404600000001</c:v>
                </c:pt>
                <c:pt idx="24">
                  <c:v>-3167.9456799999998</c:v>
                </c:pt>
                <c:pt idx="25">
                  <c:v>-3349.3060099999998</c:v>
                </c:pt>
                <c:pt idx="26">
                  <c:v>-3674.0346100000002</c:v>
                </c:pt>
                <c:pt idx="27">
                  <c:v>-3767.8751999999999</c:v>
                </c:pt>
                <c:pt idx="28">
                  <c:v>-3990.2098900000001</c:v>
                </c:pt>
                <c:pt idx="29">
                  <c:v>-4264.1913299999997</c:v>
                </c:pt>
                <c:pt idx="30">
                  <c:v>-18654.902199999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'JAN 19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'JAN 19 MOS estimates'!$M$5:$M$35</c:f>
              <c:numCache>
                <c:formatCode>#,##0</c:formatCode>
                <c:ptCount val="31"/>
                <c:pt idx="0">
                  <c:v>14130</c:v>
                </c:pt>
                <c:pt idx="1">
                  <c:v>8029</c:v>
                </c:pt>
                <c:pt idx="2">
                  <c:v>5563</c:v>
                </c:pt>
                <c:pt idx="3">
                  <c:v>5010</c:v>
                </c:pt>
                <c:pt idx="4">
                  <c:v>4334</c:v>
                </c:pt>
                <c:pt idx="5">
                  <c:v>3597</c:v>
                </c:pt>
                <c:pt idx="6">
                  <c:v>3091</c:v>
                </c:pt>
                <c:pt idx="7">
                  <c:v>2947</c:v>
                </c:pt>
                <c:pt idx="8">
                  <c:v>2408</c:v>
                </c:pt>
                <c:pt idx="9">
                  <c:v>2055</c:v>
                </c:pt>
                <c:pt idx="10">
                  <c:v>1888</c:v>
                </c:pt>
                <c:pt idx="11">
                  <c:v>1700</c:v>
                </c:pt>
                <c:pt idx="12">
                  <c:v>1495</c:v>
                </c:pt>
                <c:pt idx="13">
                  <c:v>1277</c:v>
                </c:pt>
                <c:pt idx="14">
                  <c:v>1114</c:v>
                </c:pt>
                <c:pt idx="15">
                  <c:v>821</c:v>
                </c:pt>
                <c:pt idx="16">
                  <c:v>717</c:v>
                </c:pt>
                <c:pt idx="17">
                  <c:v>538</c:v>
                </c:pt>
                <c:pt idx="18">
                  <c:v>317</c:v>
                </c:pt>
                <c:pt idx="19">
                  <c:v>113</c:v>
                </c:pt>
                <c:pt idx="20">
                  <c:v>-37</c:v>
                </c:pt>
                <c:pt idx="21">
                  <c:v>-176</c:v>
                </c:pt>
                <c:pt idx="22">
                  <c:v>-364</c:v>
                </c:pt>
                <c:pt idx="23">
                  <c:v>-685</c:v>
                </c:pt>
                <c:pt idx="24">
                  <c:v>-1014</c:v>
                </c:pt>
                <c:pt idx="25">
                  <c:v>-1363</c:v>
                </c:pt>
                <c:pt idx="26">
                  <c:v>-1629</c:v>
                </c:pt>
                <c:pt idx="27">
                  <c:v>-2066</c:v>
                </c:pt>
                <c:pt idx="28">
                  <c:v>-2558</c:v>
                </c:pt>
                <c:pt idx="29">
                  <c:v>-3937</c:v>
                </c:pt>
                <c:pt idx="30">
                  <c:v>-5893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'JAN 19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'JAN 19 MOS estimates'!$N$5:$N$35</c:f>
              <c:numCache>
                <c:formatCode>#,##0</c:formatCode>
                <c:ptCount val="31"/>
                <c:pt idx="0">
                  <c:v>1517</c:v>
                </c:pt>
                <c:pt idx="1">
                  <c:v>117</c:v>
                </c:pt>
                <c:pt idx="2">
                  <c:v>103</c:v>
                </c:pt>
                <c:pt idx="3">
                  <c:v>90</c:v>
                </c:pt>
                <c:pt idx="4">
                  <c:v>83</c:v>
                </c:pt>
                <c:pt idx="5">
                  <c:v>75</c:v>
                </c:pt>
                <c:pt idx="6">
                  <c:v>66</c:v>
                </c:pt>
                <c:pt idx="7">
                  <c:v>64</c:v>
                </c:pt>
                <c:pt idx="8">
                  <c:v>58</c:v>
                </c:pt>
                <c:pt idx="9">
                  <c:v>56</c:v>
                </c:pt>
                <c:pt idx="10">
                  <c:v>55</c:v>
                </c:pt>
                <c:pt idx="11">
                  <c:v>50</c:v>
                </c:pt>
                <c:pt idx="12">
                  <c:v>43</c:v>
                </c:pt>
                <c:pt idx="13">
                  <c:v>39</c:v>
                </c:pt>
                <c:pt idx="14">
                  <c:v>34</c:v>
                </c:pt>
                <c:pt idx="15">
                  <c:v>22</c:v>
                </c:pt>
                <c:pt idx="16">
                  <c:v>20</c:v>
                </c:pt>
                <c:pt idx="17">
                  <c:v>12</c:v>
                </c:pt>
                <c:pt idx="18">
                  <c:v>1</c:v>
                </c:pt>
                <c:pt idx="19">
                  <c:v>-176</c:v>
                </c:pt>
                <c:pt idx="20">
                  <c:v>-397</c:v>
                </c:pt>
                <c:pt idx="21">
                  <c:v>-889</c:v>
                </c:pt>
                <c:pt idx="22">
                  <c:v>-1734</c:v>
                </c:pt>
                <c:pt idx="23">
                  <c:v>-2229</c:v>
                </c:pt>
                <c:pt idx="24">
                  <c:v>-2627</c:v>
                </c:pt>
                <c:pt idx="25">
                  <c:v>-2897</c:v>
                </c:pt>
                <c:pt idx="26">
                  <c:v>-3275</c:v>
                </c:pt>
                <c:pt idx="27">
                  <c:v>-4251</c:v>
                </c:pt>
                <c:pt idx="28">
                  <c:v>-4658</c:v>
                </c:pt>
                <c:pt idx="29">
                  <c:v>-5941</c:v>
                </c:pt>
                <c:pt idx="30">
                  <c:v>-19723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'JAN 19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'JAN 19 MOS estimates'!$O$5:$O$35</c:f>
              <c:numCache>
                <c:formatCode>#,##0</c:formatCode>
                <c:ptCount val="31"/>
                <c:pt idx="0">
                  <c:v>9163</c:v>
                </c:pt>
                <c:pt idx="1">
                  <c:v>4892</c:v>
                </c:pt>
                <c:pt idx="2">
                  <c:v>4479</c:v>
                </c:pt>
                <c:pt idx="3">
                  <c:v>4005</c:v>
                </c:pt>
                <c:pt idx="4">
                  <c:v>3663</c:v>
                </c:pt>
                <c:pt idx="5">
                  <c:v>3106</c:v>
                </c:pt>
                <c:pt idx="6">
                  <c:v>2814</c:v>
                </c:pt>
                <c:pt idx="7">
                  <c:v>2424</c:v>
                </c:pt>
                <c:pt idx="8">
                  <c:v>2324</c:v>
                </c:pt>
                <c:pt idx="9">
                  <c:v>2154</c:v>
                </c:pt>
                <c:pt idx="10">
                  <c:v>2004</c:v>
                </c:pt>
                <c:pt idx="11">
                  <c:v>1823</c:v>
                </c:pt>
                <c:pt idx="12">
                  <c:v>1584</c:v>
                </c:pt>
                <c:pt idx="13">
                  <c:v>1263</c:v>
                </c:pt>
                <c:pt idx="14">
                  <c:v>981</c:v>
                </c:pt>
                <c:pt idx="15">
                  <c:v>662</c:v>
                </c:pt>
                <c:pt idx="16">
                  <c:v>459</c:v>
                </c:pt>
                <c:pt idx="17">
                  <c:v>5</c:v>
                </c:pt>
                <c:pt idx="18">
                  <c:v>-544</c:v>
                </c:pt>
                <c:pt idx="19">
                  <c:v>-1094</c:v>
                </c:pt>
                <c:pt idx="20">
                  <c:v>-1293</c:v>
                </c:pt>
                <c:pt idx="21">
                  <c:v>-1665</c:v>
                </c:pt>
                <c:pt idx="22">
                  <c:v>-2096</c:v>
                </c:pt>
                <c:pt idx="23">
                  <c:v>-2720</c:v>
                </c:pt>
                <c:pt idx="24">
                  <c:v>-2905</c:v>
                </c:pt>
                <c:pt idx="25">
                  <c:v>-3200</c:v>
                </c:pt>
                <c:pt idx="26">
                  <c:v>-3596</c:v>
                </c:pt>
                <c:pt idx="27">
                  <c:v>-4208</c:v>
                </c:pt>
                <c:pt idx="28">
                  <c:v>-4682</c:v>
                </c:pt>
                <c:pt idx="29">
                  <c:v>-5426</c:v>
                </c:pt>
                <c:pt idx="30">
                  <c:v>-10489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041584"/>
        <c:axId val="398041976"/>
      </c:lineChart>
      <c:catAx>
        <c:axId val="39804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04197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980419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041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'FEB 19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'FEB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19 MOS estimates'!$D$19:$H$19</c:f>
              <c:numCache>
                <c:formatCode>#,##0</c:formatCode>
                <c:ptCount val="5"/>
                <c:pt idx="0">
                  <c:v>-8198</c:v>
                </c:pt>
                <c:pt idx="1">
                  <c:v>-657.81699000000003</c:v>
                </c:pt>
                <c:pt idx="2">
                  <c:v>-1745.25</c:v>
                </c:pt>
                <c:pt idx="3">
                  <c:v>-214</c:v>
                </c:pt>
                <c:pt idx="4">
                  <c:v>-1494.75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19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19 MOS estimates'!$D$20:$H$20</c:f>
              <c:numCache>
                <c:formatCode>#,##0</c:formatCode>
                <c:ptCount val="5"/>
                <c:pt idx="0">
                  <c:v>-12374.05</c:v>
                </c:pt>
                <c:pt idx="1">
                  <c:v>-2488.4022209999998</c:v>
                </c:pt>
                <c:pt idx="2">
                  <c:v>-3872.1</c:v>
                </c:pt>
                <c:pt idx="3">
                  <c:v>-6796.9</c:v>
                </c:pt>
                <c:pt idx="4">
                  <c:v>-3065.6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19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19 MOS estimates'!$D$21:$H$21</c:f>
              <c:numCache>
                <c:formatCode>#,##0</c:formatCode>
                <c:ptCount val="5"/>
                <c:pt idx="0">
                  <c:v>-24902</c:v>
                </c:pt>
                <c:pt idx="1">
                  <c:v>-12227.99987</c:v>
                </c:pt>
                <c:pt idx="2">
                  <c:v>-8621</c:v>
                </c:pt>
                <c:pt idx="3">
                  <c:v>-12396</c:v>
                </c:pt>
                <c:pt idx="4">
                  <c:v>-6527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19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'FEB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19 MOS estimates'!$D$22:$H$22</c:f>
              <c:numCache>
                <c:formatCode>#,##0</c:formatCode>
                <c:ptCount val="5"/>
                <c:pt idx="0">
                  <c:v>-3522.3571428571427</c:v>
                </c:pt>
                <c:pt idx="1">
                  <c:v>666.2126907142856</c:v>
                </c:pt>
                <c:pt idx="2">
                  <c:v>-267.14285714285717</c:v>
                </c:pt>
                <c:pt idx="3">
                  <c:v>-1059.75</c:v>
                </c:pt>
                <c:pt idx="4">
                  <c:v>-5.9642857142857144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19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'FEB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19 MOS estimates'!$D$26:$H$26</c:f>
              <c:numCache>
                <c:formatCode>#,##0</c:formatCode>
                <c:ptCount val="5"/>
                <c:pt idx="0">
                  <c:v>-3981.5</c:v>
                </c:pt>
                <c:pt idx="1">
                  <c:v>749.65106500000002</c:v>
                </c:pt>
                <c:pt idx="2">
                  <c:v>-504</c:v>
                </c:pt>
                <c:pt idx="3">
                  <c:v>29.5</c:v>
                </c:pt>
                <c:pt idx="4">
                  <c:v>96.5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19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19 MOS estimates'!$D$15:$H$15</c:f>
              <c:numCache>
                <c:formatCode>#,##0</c:formatCode>
                <c:ptCount val="5"/>
                <c:pt idx="0">
                  <c:v>17286</c:v>
                </c:pt>
                <c:pt idx="1">
                  <c:v>7095.0002599999998</c:v>
                </c:pt>
                <c:pt idx="2">
                  <c:v>9854</c:v>
                </c:pt>
                <c:pt idx="3">
                  <c:v>423</c:v>
                </c:pt>
                <c:pt idx="4">
                  <c:v>6487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'FEB 19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19 MOS estimates'!$D$16:$H$16</c:f>
              <c:numCache>
                <c:formatCode>#,##0</c:formatCode>
                <c:ptCount val="5"/>
                <c:pt idx="0">
                  <c:v>8315.4999999999964</c:v>
                </c:pt>
                <c:pt idx="1">
                  <c:v>4658.6760114999997</c:v>
                </c:pt>
                <c:pt idx="2">
                  <c:v>5007.3499999999985</c:v>
                </c:pt>
                <c:pt idx="3">
                  <c:v>120.24999999999997</c:v>
                </c:pt>
                <c:pt idx="4">
                  <c:v>3090.5999999999995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'FEB 19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'FEB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19 MOS estimates'!$D$17:$H$17</c:f>
              <c:numCache>
                <c:formatCode>#,##0</c:formatCode>
                <c:ptCount val="5"/>
                <c:pt idx="0">
                  <c:v>326</c:v>
                </c:pt>
                <c:pt idx="1">
                  <c:v>2342.4383024999997</c:v>
                </c:pt>
                <c:pt idx="2">
                  <c:v>602</c:v>
                </c:pt>
                <c:pt idx="3">
                  <c:v>57.75</c:v>
                </c:pt>
                <c:pt idx="4">
                  <c:v>1362.5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398043152"/>
        <c:axId val="398043544"/>
      </c:lineChart>
      <c:catAx>
        <c:axId val="39804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043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80435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043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'FEB 19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'FEB 19 MOS estimates'!$K$5:$K$35</c:f>
              <c:numCache>
                <c:formatCode>#,##0</c:formatCode>
                <c:ptCount val="31"/>
                <c:pt idx="0">
                  <c:v>17286</c:v>
                </c:pt>
                <c:pt idx="1">
                  <c:v>9061</c:v>
                </c:pt>
                <c:pt idx="2">
                  <c:v>6931</c:v>
                </c:pt>
                <c:pt idx="3">
                  <c:v>4236</c:v>
                </c:pt>
                <c:pt idx="4">
                  <c:v>2886</c:v>
                </c:pt>
                <c:pt idx="5">
                  <c:v>1692</c:v>
                </c:pt>
                <c:pt idx="6">
                  <c:v>1370</c:v>
                </c:pt>
                <c:pt idx="7">
                  <c:v>-22</c:v>
                </c:pt>
                <c:pt idx="8">
                  <c:v>-796</c:v>
                </c:pt>
                <c:pt idx="9">
                  <c:v>-1248</c:v>
                </c:pt>
                <c:pt idx="10">
                  <c:v>-1932</c:v>
                </c:pt>
                <c:pt idx="11">
                  <c:v>-2408</c:v>
                </c:pt>
                <c:pt idx="12">
                  <c:v>-2760</c:v>
                </c:pt>
                <c:pt idx="13">
                  <c:v>-3641</c:v>
                </c:pt>
                <c:pt idx="14">
                  <c:v>-4322</c:v>
                </c:pt>
                <c:pt idx="15">
                  <c:v>-4654</c:v>
                </c:pt>
                <c:pt idx="16">
                  <c:v>-5025</c:v>
                </c:pt>
                <c:pt idx="17">
                  <c:v>-5600</c:v>
                </c:pt>
                <c:pt idx="18">
                  <c:v>-6733</c:v>
                </c:pt>
                <c:pt idx="19">
                  <c:v>-7595</c:v>
                </c:pt>
                <c:pt idx="20">
                  <c:v>-8091</c:v>
                </c:pt>
                <c:pt idx="21">
                  <c:v>-8519</c:v>
                </c:pt>
                <c:pt idx="22">
                  <c:v>-9109</c:v>
                </c:pt>
                <c:pt idx="23">
                  <c:v>-9974</c:v>
                </c:pt>
                <c:pt idx="24">
                  <c:v>-10344</c:v>
                </c:pt>
                <c:pt idx="25">
                  <c:v>-11648</c:v>
                </c:pt>
                <c:pt idx="26">
                  <c:v>-12765</c:v>
                </c:pt>
                <c:pt idx="27">
                  <c:v>-24902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'FEB 19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'FEB 19 MOS estimates'!$L$5:$L$35</c:f>
              <c:numCache>
                <c:formatCode>#,##0</c:formatCode>
                <c:ptCount val="31"/>
                <c:pt idx="0">
                  <c:v>7095.0002599999998</c:v>
                </c:pt>
                <c:pt idx="1">
                  <c:v>4839.7839000000004</c:v>
                </c:pt>
                <c:pt idx="2">
                  <c:v>4322.3327900000004</c:v>
                </c:pt>
                <c:pt idx="3">
                  <c:v>3907.08887</c:v>
                </c:pt>
                <c:pt idx="4">
                  <c:v>3588.52808</c:v>
                </c:pt>
                <c:pt idx="5">
                  <c:v>3271.6630700000001</c:v>
                </c:pt>
                <c:pt idx="6">
                  <c:v>2715.6152099999999</c:v>
                </c:pt>
                <c:pt idx="7">
                  <c:v>2218.0459999999998</c:v>
                </c:pt>
                <c:pt idx="8">
                  <c:v>1888.9997599999999</c:v>
                </c:pt>
                <c:pt idx="9">
                  <c:v>1592.2264399999999</c:v>
                </c:pt>
                <c:pt idx="10">
                  <c:v>1125.54393</c:v>
                </c:pt>
                <c:pt idx="11">
                  <c:v>984.08340999999996</c:v>
                </c:pt>
                <c:pt idx="12">
                  <c:v>906.99982999999997</c:v>
                </c:pt>
                <c:pt idx="13">
                  <c:v>782.99937999999997</c:v>
                </c:pt>
                <c:pt idx="14">
                  <c:v>716.30274999999995</c:v>
                </c:pt>
                <c:pt idx="15">
                  <c:v>535.99999000000003</c:v>
                </c:pt>
                <c:pt idx="16">
                  <c:v>319.05700000000002</c:v>
                </c:pt>
                <c:pt idx="17">
                  <c:v>225.28757999999999</c:v>
                </c:pt>
                <c:pt idx="18">
                  <c:v>-24.000150000000001</c:v>
                </c:pt>
                <c:pt idx="19">
                  <c:v>-205.16747000000001</c:v>
                </c:pt>
                <c:pt idx="20">
                  <c:v>-597.24509</c:v>
                </c:pt>
                <c:pt idx="21">
                  <c:v>-839.53269</c:v>
                </c:pt>
                <c:pt idx="22">
                  <c:v>-1025.7514699999999</c:v>
                </c:pt>
                <c:pt idx="23">
                  <c:v>-1251.06888</c:v>
                </c:pt>
                <c:pt idx="24">
                  <c:v>-1549.86923</c:v>
                </c:pt>
                <c:pt idx="25">
                  <c:v>-1804.09006</c:v>
                </c:pt>
                <c:pt idx="26">
                  <c:v>-2856.8780000000002</c:v>
                </c:pt>
                <c:pt idx="27">
                  <c:v>-12227.99987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'FEB 19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'FEB 19 MOS estimates'!$M$5:$M$35</c:f>
              <c:numCache>
                <c:formatCode>#,##0</c:formatCode>
                <c:ptCount val="31"/>
                <c:pt idx="0">
                  <c:v>9854</c:v>
                </c:pt>
                <c:pt idx="1">
                  <c:v>5476</c:v>
                </c:pt>
                <c:pt idx="2">
                  <c:v>4137</c:v>
                </c:pt>
                <c:pt idx="3">
                  <c:v>2848</c:v>
                </c:pt>
                <c:pt idx="4">
                  <c:v>1743</c:v>
                </c:pt>
                <c:pt idx="5">
                  <c:v>1368</c:v>
                </c:pt>
                <c:pt idx="6">
                  <c:v>905</c:v>
                </c:pt>
                <c:pt idx="7">
                  <c:v>501</c:v>
                </c:pt>
                <c:pt idx="8">
                  <c:v>391</c:v>
                </c:pt>
                <c:pt idx="9">
                  <c:v>265</c:v>
                </c:pt>
                <c:pt idx="10">
                  <c:v>109</c:v>
                </c:pt>
                <c:pt idx="11">
                  <c:v>-126</c:v>
                </c:pt>
                <c:pt idx="12">
                  <c:v>-317</c:v>
                </c:pt>
                <c:pt idx="13">
                  <c:v>-422</c:v>
                </c:pt>
                <c:pt idx="14">
                  <c:v>-586</c:v>
                </c:pt>
                <c:pt idx="15">
                  <c:v>-843</c:v>
                </c:pt>
                <c:pt idx="16">
                  <c:v>-1028</c:v>
                </c:pt>
                <c:pt idx="17">
                  <c:v>-1112</c:v>
                </c:pt>
                <c:pt idx="18">
                  <c:v>-1255</c:v>
                </c:pt>
                <c:pt idx="19">
                  <c:v>-1452</c:v>
                </c:pt>
                <c:pt idx="20">
                  <c:v>-1664</c:v>
                </c:pt>
                <c:pt idx="21">
                  <c:v>-1989</c:v>
                </c:pt>
                <c:pt idx="22">
                  <c:v>-2163</c:v>
                </c:pt>
                <c:pt idx="23">
                  <c:v>-2891</c:v>
                </c:pt>
                <c:pt idx="24">
                  <c:v>-2946</c:v>
                </c:pt>
                <c:pt idx="25">
                  <c:v>-3694</c:v>
                </c:pt>
                <c:pt idx="26">
                  <c:v>-3968</c:v>
                </c:pt>
                <c:pt idx="27">
                  <c:v>-8621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'FEB 19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'FEB 19 MOS estimates'!$N$5:$N$35</c:f>
              <c:numCache>
                <c:formatCode>#,##0</c:formatCode>
                <c:ptCount val="31"/>
                <c:pt idx="0">
                  <c:v>423</c:v>
                </c:pt>
                <c:pt idx="1">
                  <c:v>129</c:v>
                </c:pt>
                <c:pt idx="2">
                  <c:v>104</c:v>
                </c:pt>
                <c:pt idx="3">
                  <c:v>88</c:v>
                </c:pt>
                <c:pt idx="4">
                  <c:v>75</c:v>
                </c:pt>
                <c:pt idx="5">
                  <c:v>67</c:v>
                </c:pt>
                <c:pt idx="6">
                  <c:v>63</c:v>
                </c:pt>
                <c:pt idx="7">
                  <c:v>56</c:v>
                </c:pt>
                <c:pt idx="8">
                  <c:v>53</c:v>
                </c:pt>
                <c:pt idx="9">
                  <c:v>48</c:v>
                </c:pt>
                <c:pt idx="10">
                  <c:v>44</c:v>
                </c:pt>
                <c:pt idx="11">
                  <c:v>40</c:v>
                </c:pt>
                <c:pt idx="12">
                  <c:v>37</c:v>
                </c:pt>
                <c:pt idx="13">
                  <c:v>32</c:v>
                </c:pt>
                <c:pt idx="14">
                  <c:v>27</c:v>
                </c:pt>
                <c:pt idx="15">
                  <c:v>26</c:v>
                </c:pt>
                <c:pt idx="16">
                  <c:v>22</c:v>
                </c:pt>
                <c:pt idx="17">
                  <c:v>20</c:v>
                </c:pt>
                <c:pt idx="18">
                  <c:v>15</c:v>
                </c:pt>
                <c:pt idx="19">
                  <c:v>8</c:v>
                </c:pt>
                <c:pt idx="20">
                  <c:v>-168</c:v>
                </c:pt>
                <c:pt idx="21">
                  <c:v>-352</c:v>
                </c:pt>
                <c:pt idx="22">
                  <c:v>-1010</c:v>
                </c:pt>
                <c:pt idx="23">
                  <c:v>-1858</c:v>
                </c:pt>
                <c:pt idx="24">
                  <c:v>-2256</c:v>
                </c:pt>
                <c:pt idx="25">
                  <c:v>-5532</c:v>
                </c:pt>
                <c:pt idx="26">
                  <c:v>-7478</c:v>
                </c:pt>
                <c:pt idx="27">
                  <c:v>-12396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'FEB 19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'FEB 19 MOS estimates'!$O$5:$O$35</c:f>
              <c:numCache>
                <c:formatCode>#,##0</c:formatCode>
                <c:ptCount val="31"/>
                <c:pt idx="0">
                  <c:v>6487</c:v>
                </c:pt>
                <c:pt idx="1">
                  <c:v>3225</c:v>
                </c:pt>
                <c:pt idx="2">
                  <c:v>2841</c:v>
                </c:pt>
                <c:pt idx="3">
                  <c:v>2492</c:v>
                </c:pt>
                <c:pt idx="4">
                  <c:v>2293</c:v>
                </c:pt>
                <c:pt idx="5">
                  <c:v>1793</c:v>
                </c:pt>
                <c:pt idx="6">
                  <c:v>1604</c:v>
                </c:pt>
                <c:pt idx="7">
                  <c:v>1282</c:v>
                </c:pt>
                <c:pt idx="8">
                  <c:v>1105</c:v>
                </c:pt>
                <c:pt idx="9">
                  <c:v>887</c:v>
                </c:pt>
                <c:pt idx="10">
                  <c:v>590</c:v>
                </c:pt>
                <c:pt idx="11">
                  <c:v>492</c:v>
                </c:pt>
                <c:pt idx="12">
                  <c:v>336</c:v>
                </c:pt>
                <c:pt idx="13">
                  <c:v>196</c:v>
                </c:pt>
                <c:pt idx="14">
                  <c:v>-3</c:v>
                </c:pt>
                <c:pt idx="15">
                  <c:v>-154</c:v>
                </c:pt>
                <c:pt idx="16">
                  <c:v>-362</c:v>
                </c:pt>
                <c:pt idx="17">
                  <c:v>-579</c:v>
                </c:pt>
                <c:pt idx="18">
                  <c:v>-926</c:v>
                </c:pt>
                <c:pt idx="19">
                  <c:v>-1202</c:v>
                </c:pt>
                <c:pt idx="20">
                  <c:v>-1440</c:v>
                </c:pt>
                <c:pt idx="21">
                  <c:v>-1659</c:v>
                </c:pt>
                <c:pt idx="22">
                  <c:v>-1974</c:v>
                </c:pt>
                <c:pt idx="23">
                  <c:v>-2405</c:v>
                </c:pt>
                <c:pt idx="24">
                  <c:v>-2525</c:v>
                </c:pt>
                <c:pt idx="25">
                  <c:v>-2855</c:v>
                </c:pt>
                <c:pt idx="26">
                  <c:v>-3179</c:v>
                </c:pt>
                <c:pt idx="27">
                  <c:v>-6527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044720"/>
        <c:axId val="398429192"/>
      </c:lineChart>
      <c:catAx>
        <c:axId val="39804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42919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984291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044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2:AE96"/>
  <sheetViews>
    <sheetView zoomScale="85" zoomScaleNormal="85" workbookViewId="0">
      <selection activeCell="J35" sqref="J35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5" t="s">
        <v>22</v>
      </c>
      <c r="D2" s="65"/>
      <c r="E2" s="65"/>
      <c r="F2" s="65"/>
      <c r="G2" s="65"/>
      <c r="H2" s="65"/>
    </row>
    <row r="3" spans="2:31" ht="29.25" customHeight="1" x14ac:dyDescent="0.2">
      <c r="C3" s="65" t="s">
        <v>21</v>
      </c>
      <c r="D3" s="65"/>
      <c r="E3" s="65"/>
      <c r="F3" s="65"/>
      <c r="G3" s="65"/>
      <c r="H3" s="65"/>
      <c r="I3" s="27"/>
      <c r="J3" s="65" t="s">
        <v>18</v>
      </c>
      <c r="K3" s="65"/>
      <c r="L3" s="65"/>
      <c r="M3" s="65"/>
      <c r="N3" s="65"/>
      <c r="O3" s="65"/>
      <c r="P3" s="27"/>
      <c r="Q3" s="65" t="s">
        <v>20</v>
      </c>
      <c r="R3" s="65"/>
      <c r="S3" s="65"/>
      <c r="T3" s="65"/>
      <c r="U3" s="65"/>
      <c r="V3" s="65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14542</v>
      </c>
      <c r="E5" s="39">
        <f t="shared" ref="E5:H5" si="0">MAX(L5:L35)</f>
        <v>8945.59375</v>
      </c>
      <c r="F5" s="39">
        <f t="shared" si="0"/>
        <v>6844</v>
      </c>
      <c r="G5" s="39">
        <f t="shared" si="0"/>
        <v>242</v>
      </c>
      <c r="H5" s="39">
        <f t="shared" si="0"/>
        <v>10460</v>
      </c>
      <c r="I5" s="1">
        <v>1</v>
      </c>
      <c r="J5" s="42">
        <v>1</v>
      </c>
      <c r="K5" s="34">
        <v>14542</v>
      </c>
      <c r="L5" s="18">
        <v>8945.59375</v>
      </c>
      <c r="M5" s="18">
        <v>6844</v>
      </c>
      <c r="N5" s="18">
        <v>242</v>
      </c>
      <c r="O5" s="33">
        <v>10460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28638</v>
      </c>
      <c r="E6" s="39">
        <f t="shared" ref="E6:H6" si="1">-MIN(L5:L35)</f>
        <v>16031.44627</v>
      </c>
      <c r="F6" s="39">
        <f t="shared" si="1"/>
        <v>7245</v>
      </c>
      <c r="G6" s="39">
        <f t="shared" si="1"/>
        <v>9204</v>
      </c>
      <c r="H6" s="39">
        <f t="shared" si="1"/>
        <v>6700</v>
      </c>
      <c r="I6" s="1">
        <v>2</v>
      </c>
      <c r="J6" s="43">
        <v>1</v>
      </c>
      <c r="K6" s="34">
        <v>11991</v>
      </c>
      <c r="L6" s="18">
        <v>4487.9996799999999</v>
      </c>
      <c r="M6" s="18">
        <v>5326</v>
      </c>
      <c r="N6" s="18">
        <v>115</v>
      </c>
      <c r="O6" s="35">
        <v>5617</v>
      </c>
      <c r="AC6"/>
      <c r="AD6" s="2"/>
    </row>
    <row r="7" spans="2:31" ht="12.75" x14ac:dyDescent="0.2">
      <c r="I7" s="1">
        <v>3</v>
      </c>
      <c r="J7" s="43">
        <v>1</v>
      </c>
      <c r="K7" s="34">
        <v>8958</v>
      </c>
      <c r="L7" s="18">
        <v>3929.6894600000001</v>
      </c>
      <c r="M7" s="18">
        <v>4374</v>
      </c>
      <c r="N7" s="18">
        <v>104</v>
      </c>
      <c r="O7" s="35">
        <v>4727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6489</v>
      </c>
      <c r="L8" s="18">
        <v>3300.6529</v>
      </c>
      <c r="M8" s="18">
        <v>3394</v>
      </c>
      <c r="N8" s="18">
        <v>75</v>
      </c>
      <c r="O8" s="35">
        <v>4332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5247</v>
      </c>
      <c r="L9" s="18">
        <v>2645.0001099999999</v>
      </c>
      <c r="M9" s="18">
        <v>3033</v>
      </c>
      <c r="N9" s="18">
        <v>70</v>
      </c>
      <c r="O9" s="35">
        <v>3881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4525</v>
      </c>
      <c r="L10" s="18">
        <v>2267.00047</v>
      </c>
      <c r="M10" s="18">
        <v>2971</v>
      </c>
      <c r="N10" s="18">
        <v>64</v>
      </c>
      <c r="O10" s="35">
        <v>3673</v>
      </c>
      <c r="W10" s="5"/>
      <c r="AC10"/>
      <c r="AD10" s="2"/>
    </row>
    <row r="11" spans="2:31" ht="12.75" customHeight="1" x14ac:dyDescent="0.2">
      <c r="C11" s="65" t="s">
        <v>17</v>
      </c>
      <c r="D11" s="65"/>
      <c r="E11" s="65"/>
      <c r="F11" s="65"/>
      <c r="G11" s="65"/>
      <c r="H11" s="65"/>
      <c r="I11" s="1">
        <v>7</v>
      </c>
      <c r="J11" s="43">
        <v>1</v>
      </c>
      <c r="K11" s="34">
        <v>3902</v>
      </c>
      <c r="L11" s="18">
        <v>946.71956999999998</v>
      </c>
      <c r="M11" s="18">
        <v>2561</v>
      </c>
      <c r="N11" s="18">
        <v>63</v>
      </c>
      <c r="O11" s="35">
        <v>3231</v>
      </c>
      <c r="W11" s="5"/>
      <c r="AC11"/>
      <c r="AD11" s="2"/>
    </row>
    <row r="12" spans="2:31" ht="12.75" x14ac:dyDescent="0.2">
      <c r="C12" s="65"/>
      <c r="D12" s="65"/>
      <c r="E12" s="65"/>
      <c r="F12" s="65"/>
      <c r="G12" s="65"/>
      <c r="H12" s="65"/>
      <c r="I12" s="1">
        <v>8</v>
      </c>
      <c r="J12" s="43">
        <v>1</v>
      </c>
      <c r="K12" s="34">
        <v>2645</v>
      </c>
      <c r="L12" s="18">
        <v>645.99962000000005</v>
      </c>
      <c r="M12" s="18">
        <v>2217</v>
      </c>
      <c r="N12" s="18">
        <v>61</v>
      </c>
      <c r="O12" s="35">
        <v>2807</v>
      </c>
      <c r="W12" s="5"/>
      <c r="AC12"/>
      <c r="AD12" s="2"/>
    </row>
    <row r="13" spans="2:31" ht="12.75" x14ac:dyDescent="0.2">
      <c r="C13" s="4"/>
      <c r="D13" s="66" t="s">
        <v>10</v>
      </c>
      <c r="E13" s="67"/>
      <c r="F13" s="67"/>
      <c r="G13" s="67"/>
      <c r="H13" s="67"/>
      <c r="I13" s="1">
        <v>9</v>
      </c>
      <c r="J13" s="43">
        <v>1</v>
      </c>
      <c r="K13" s="34">
        <v>1574</v>
      </c>
      <c r="L13" s="18">
        <v>307.99975999999998</v>
      </c>
      <c r="M13" s="18">
        <v>1951</v>
      </c>
      <c r="N13" s="18">
        <v>60</v>
      </c>
      <c r="O13" s="35">
        <v>2593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1289</v>
      </c>
      <c r="L14" s="18">
        <v>66.908209999999997</v>
      </c>
      <c r="M14" s="18">
        <v>1599</v>
      </c>
      <c r="N14" s="18">
        <v>57</v>
      </c>
      <c r="O14" s="35">
        <v>2354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14542</v>
      </c>
      <c r="E15" s="32">
        <f t="shared" ref="E15:H15" si="2">MAX(L5:L35)</f>
        <v>8945.59375</v>
      </c>
      <c r="F15" s="32">
        <f t="shared" si="2"/>
        <v>6844</v>
      </c>
      <c r="G15" s="32">
        <f t="shared" si="2"/>
        <v>242</v>
      </c>
      <c r="H15" s="33">
        <f t="shared" si="2"/>
        <v>10460</v>
      </c>
      <c r="I15" s="1">
        <v>11</v>
      </c>
      <c r="J15" s="43">
        <v>1</v>
      </c>
      <c r="K15" s="34">
        <v>871</v>
      </c>
      <c r="L15" s="18">
        <v>-153.38722000000001</v>
      </c>
      <c r="M15" s="18">
        <v>1400</v>
      </c>
      <c r="N15" s="18">
        <v>55</v>
      </c>
      <c r="O15" s="35">
        <v>2146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10474.5</v>
      </c>
      <c r="E16" s="18">
        <f t="shared" ref="E16:H16" si="3">PERCENTILE(L5:L35, 0.95)</f>
        <v>4208.8445700000002</v>
      </c>
      <c r="F16" s="18">
        <f t="shared" si="3"/>
        <v>4850</v>
      </c>
      <c r="G16" s="18">
        <f t="shared" si="3"/>
        <v>109.5</v>
      </c>
      <c r="H16" s="35">
        <f t="shared" si="3"/>
        <v>5172</v>
      </c>
      <c r="I16" s="1">
        <v>12</v>
      </c>
      <c r="J16" s="43">
        <v>1</v>
      </c>
      <c r="K16" s="34">
        <v>423</v>
      </c>
      <c r="L16" s="18">
        <v>-330.71532000000002</v>
      </c>
      <c r="M16" s="18">
        <v>1190</v>
      </c>
      <c r="N16" s="18">
        <v>54</v>
      </c>
      <c r="O16" s="35">
        <v>1839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2109.5</v>
      </c>
      <c r="E17" s="18">
        <f t="shared" ref="E17:H17" si="4">PERCENTILE(L5:L35, 0.75)</f>
        <v>476.99968999999999</v>
      </c>
      <c r="F17" s="18">
        <f t="shared" si="4"/>
        <v>2084</v>
      </c>
      <c r="G17" s="18">
        <f t="shared" si="4"/>
        <v>60.5</v>
      </c>
      <c r="H17" s="35">
        <f t="shared" si="4"/>
        <v>2700</v>
      </c>
      <c r="I17" s="1">
        <v>13</v>
      </c>
      <c r="J17" s="43">
        <v>1</v>
      </c>
      <c r="K17" s="34">
        <v>0</v>
      </c>
      <c r="L17" s="18">
        <v>-538.83947000000001</v>
      </c>
      <c r="M17" s="18">
        <v>1148</v>
      </c>
      <c r="N17" s="18">
        <v>53</v>
      </c>
      <c r="O17" s="35">
        <v>1744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-2636</v>
      </c>
      <c r="E18" s="18">
        <f t="shared" ref="E18:H18" si="5">PERCENTILE(L5:L35, 0.5)</f>
        <v>-973.59198000000004</v>
      </c>
      <c r="F18" s="18">
        <f t="shared" si="5"/>
        <v>554</v>
      </c>
      <c r="G18" s="18">
        <f t="shared" si="5"/>
        <v>41</v>
      </c>
      <c r="H18" s="35">
        <f t="shared" si="5"/>
        <v>1287</v>
      </c>
      <c r="I18" s="1">
        <v>14</v>
      </c>
      <c r="J18" s="43">
        <v>1</v>
      </c>
      <c r="K18" s="34">
        <v>-342</v>
      </c>
      <c r="L18" s="18">
        <v>-759.81348000000003</v>
      </c>
      <c r="M18" s="18">
        <v>962</v>
      </c>
      <c r="N18" s="18">
        <v>50</v>
      </c>
      <c r="O18" s="35">
        <v>1610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-7122.5</v>
      </c>
      <c r="E19" s="18">
        <f t="shared" ref="E19:H19" si="6">PERCENTILE(L5:L35, 0.25)</f>
        <v>-1767.9822799999999</v>
      </c>
      <c r="F19" s="18">
        <f t="shared" si="6"/>
        <v>-762</v>
      </c>
      <c r="G19" s="18">
        <f t="shared" si="6"/>
        <v>7</v>
      </c>
      <c r="H19" s="35">
        <f t="shared" si="6"/>
        <v>-142.5</v>
      </c>
      <c r="I19" s="1">
        <v>15</v>
      </c>
      <c r="J19" s="43">
        <v>1</v>
      </c>
      <c r="K19" s="34">
        <v>-1615</v>
      </c>
      <c r="L19" s="18">
        <v>-849.99951999999996</v>
      </c>
      <c r="M19" s="18">
        <v>695</v>
      </c>
      <c r="N19" s="18">
        <v>45</v>
      </c>
      <c r="O19" s="35">
        <v>1413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-13675</v>
      </c>
      <c r="E20" s="18">
        <f t="shared" ref="E20:H20" si="7">PERCENTILE(L5:L35, 0.05)</f>
        <v>-3817.5802450000001</v>
      </c>
      <c r="F20" s="18">
        <f t="shared" si="7"/>
        <v>-2571.5</v>
      </c>
      <c r="G20" s="18">
        <f t="shared" si="7"/>
        <v>-2624</v>
      </c>
      <c r="H20" s="35">
        <f t="shared" si="7"/>
        <v>-3301</v>
      </c>
      <c r="I20" s="1">
        <v>16</v>
      </c>
      <c r="J20" s="43">
        <v>1</v>
      </c>
      <c r="K20" s="34">
        <v>-2636</v>
      </c>
      <c r="L20" s="18">
        <v>-973.59198000000004</v>
      </c>
      <c r="M20" s="18">
        <v>554</v>
      </c>
      <c r="N20" s="18">
        <v>41</v>
      </c>
      <c r="O20" s="35">
        <v>1287</v>
      </c>
      <c r="P20" s="4"/>
      <c r="W20" s="5"/>
      <c r="AC20"/>
      <c r="AD20" s="2"/>
    </row>
    <row r="21" spans="2:30" ht="12.75" x14ac:dyDescent="0.2">
      <c r="C21" s="63" t="s">
        <v>3</v>
      </c>
      <c r="D21" s="34">
        <f>MIN(K5:K35)</f>
        <v>-28638</v>
      </c>
      <c r="E21" s="18">
        <f t="shared" ref="E21:H21" si="8">MIN(L5:L35)</f>
        <v>-16031.44627</v>
      </c>
      <c r="F21" s="18">
        <f t="shared" si="8"/>
        <v>-7245</v>
      </c>
      <c r="G21" s="18">
        <f t="shared" si="8"/>
        <v>-9204</v>
      </c>
      <c r="H21" s="35">
        <f t="shared" si="8"/>
        <v>-6700</v>
      </c>
      <c r="I21" s="1">
        <v>17</v>
      </c>
      <c r="J21" s="43">
        <v>1</v>
      </c>
      <c r="K21" s="34">
        <v>-3078</v>
      </c>
      <c r="L21" s="18">
        <v>-1061.9902099999999</v>
      </c>
      <c r="M21" s="18">
        <v>425</v>
      </c>
      <c r="N21" s="18">
        <v>38</v>
      </c>
      <c r="O21" s="35">
        <v>1127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-2461.8387096774195</v>
      </c>
      <c r="E22" s="32">
        <f>AVERAGE(L5:L35)</f>
        <v>-705.90187645161279</v>
      </c>
      <c r="F22" s="32">
        <f>AVERAGE(M5:M35)</f>
        <v>635</v>
      </c>
      <c r="G22" s="32">
        <f>AVERAGE(N5:N35)</f>
        <v>-464.83870967741933</v>
      </c>
      <c r="H22" s="33">
        <f>AVERAGE(O5:O35)</f>
        <v>1230.9354838709678</v>
      </c>
      <c r="I22" s="1">
        <v>18</v>
      </c>
      <c r="J22" s="43">
        <v>1</v>
      </c>
      <c r="K22" s="34">
        <v>-3257</v>
      </c>
      <c r="L22" s="18">
        <v>-1136.9160199999999</v>
      </c>
      <c r="M22" s="18">
        <v>147</v>
      </c>
      <c r="N22" s="18">
        <v>35</v>
      </c>
      <c r="O22" s="35">
        <v>943</v>
      </c>
      <c r="P22" s="4"/>
      <c r="W22" s="5"/>
    </row>
    <row r="23" spans="2:30" ht="12.75" x14ac:dyDescent="0.2">
      <c r="C23" s="24" t="s">
        <v>4</v>
      </c>
      <c r="D23" s="34">
        <f>STDEV(K5:K35)</f>
        <v>8480.460255185737</v>
      </c>
      <c r="E23" s="18">
        <f>STDEV(L5:L35)</f>
        <v>3917.7355367989403</v>
      </c>
      <c r="F23" s="18">
        <f>STDEV(M5:M35)</f>
        <v>2668.3657920157798</v>
      </c>
      <c r="G23" s="18">
        <f>STDEV(N5:N35)</f>
        <v>1773.435387353675</v>
      </c>
      <c r="H23" s="35">
        <f>STDEV(O5:O35)</f>
        <v>3115.2829613106187</v>
      </c>
      <c r="I23" s="1">
        <v>19</v>
      </c>
      <c r="J23" s="43">
        <v>1</v>
      </c>
      <c r="K23" s="34">
        <v>-3901</v>
      </c>
      <c r="L23" s="18">
        <v>-1193.71533</v>
      </c>
      <c r="M23" s="18">
        <v>17</v>
      </c>
      <c r="N23" s="18">
        <v>34</v>
      </c>
      <c r="O23" s="35">
        <v>803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25" t="s">
        <v>8</v>
      </c>
      <c r="D24" s="53">
        <f>COUNTIF(K$5:K$35,"&gt;=0")/COUNTA(K$5:K$35)</f>
        <v>0.41935483870967744</v>
      </c>
      <c r="E24" s="46">
        <f t="shared" ref="E24:G24" si="9">COUNTIF(L$5:L$35,"&gt;=0")/COUNTA(L$5:L$35)</f>
        <v>0.32258064516129031</v>
      </c>
      <c r="F24" s="46">
        <f t="shared" si="9"/>
        <v>0.61290322580645162</v>
      </c>
      <c r="G24" s="46">
        <f t="shared" si="9"/>
        <v>0.77419354838709675</v>
      </c>
      <c r="H24" s="47">
        <f>COUNTIF(O$5:O$35,"&gt;=0")/COUNTA(O$5:O$35)</f>
        <v>0.70967741935483875</v>
      </c>
      <c r="I24" s="1">
        <v>20</v>
      </c>
      <c r="J24" s="43">
        <v>1</v>
      </c>
      <c r="K24" s="34">
        <v>-4529</v>
      </c>
      <c r="L24" s="18">
        <v>-1281.7016699999999</v>
      </c>
      <c r="M24" s="18">
        <v>-151</v>
      </c>
      <c r="N24" s="18">
        <v>32</v>
      </c>
      <c r="O24" s="35">
        <v>469</v>
      </c>
      <c r="P24" s="4"/>
      <c r="Q24" s="65" t="s">
        <v>16</v>
      </c>
      <c r="R24" s="65"/>
      <c r="S24" s="65"/>
      <c r="T24" s="65"/>
      <c r="U24" s="65"/>
      <c r="V24" s="65"/>
      <c r="W24" s="65"/>
      <c r="X24" s="15"/>
      <c r="Y24" s="15"/>
      <c r="Z24" s="15"/>
      <c r="AA24" s="16"/>
    </row>
    <row r="25" spans="2:30" ht="12.75" customHeight="1" x14ac:dyDescent="0.2">
      <c r="C25" s="26" t="s">
        <v>9</v>
      </c>
      <c r="D25" s="54">
        <f>1-D24</f>
        <v>0.58064516129032251</v>
      </c>
      <c r="E25" s="48">
        <f>1-E24</f>
        <v>0.67741935483870974</v>
      </c>
      <c r="F25" s="48">
        <f>1-F24</f>
        <v>0.38709677419354838</v>
      </c>
      <c r="G25" s="48">
        <f>1-G24</f>
        <v>0.22580645161290325</v>
      </c>
      <c r="H25" s="49">
        <f>1-H24</f>
        <v>0.29032258064516125</v>
      </c>
      <c r="I25" s="1">
        <v>21</v>
      </c>
      <c r="J25" s="43">
        <v>1</v>
      </c>
      <c r="K25" s="34">
        <v>-5256</v>
      </c>
      <c r="L25" s="18">
        <v>-1421.28124</v>
      </c>
      <c r="M25" s="18">
        <v>-286</v>
      </c>
      <c r="N25" s="18">
        <v>29</v>
      </c>
      <c r="O25" s="35">
        <v>397</v>
      </c>
      <c r="P25" s="4"/>
      <c r="Q25" s="65"/>
      <c r="R25" s="65"/>
      <c r="S25" s="65"/>
      <c r="T25" s="65"/>
      <c r="U25" s="65"/>
      <c r="V25" s="65"/>
      <c r="W25" s="65"/>
      <c r="X25" s="15"/>
      <c r="Y25" s="15"/>
      <c r="Z25" s="15"/>
      <c r="AA25" s="16"/>
    </row>
    <row r="26" spans="2:30" ht="12.75" x14ac:dyDescent="0.2">
      <c r="C26" s="55" t="s">
        <v>2</v>
      </c>
      <c r="D26" s="56">
        <f>MEDIAN(K5:K35)</f>
        <v>-2636</v>
      </c>
      <c r="E26" s="56">
        <f>MEDIAN(L5:L35)</f>
        <v>-973.59198000000004</v>
      </c>
      <c r="F26" s="56">
        <f>MEDIAN(M5:M35)</f>
        <v>554</v>
      </c>
      <c r="G26" s="56">
        <f>MEDIAN(N5:N35)</f>
        <v>41</v>
      </c>
      <c r="H26" s="56">
        <f>MEDIAN(O5:O35)</f>
        <v>1287</v>
      </c>
      <c r="I26" s="1">
        <v>22</v>
      </c>
      <c r="J26" s="43">
        <v>1</v>
      </c>
      <c r="K26" s="34">
        <v>-5829</v>
      </c>
      <c r="L26" s="18">
        <v>-1500.7148400000001</v>
      </c>
      <c r="M26" s="18">
        <v>-473</v>
      </c>
      <c r="N26" s="18">
        <v>15</v>
      </c>
      <c r="O26" s="35">
        <v>126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34">
        <v>-6892</v>
      </c>
      <c r="L27" s="18">
        <v>-1701.9179899999999</v>
      </c>
      <c r="M27" s="18">
        <v>-578</v>
      </c>
      <c r="N27" s="18">
        <v>10</v>
      </c>
      <c r="O27" s="35">
        <v>-73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-7353</v>
      </c>
      <c r="L28" s="18">
        <v>-1834.04657</v>
      </c>
      <c r="M28" s="18">
        <v>-946</v>
      </c>
      <c r="N28" s="18">
        <v>4</v>
      </c>
      <c r="O28" s="35">
        <v>-212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34">
        <v>-8292</v>
      </c>
      <c r="L29" s="18">
        <v>-2249.6205799999998</v>
      </c>
      <c r="M29" s="18">
        <v>-1146</v>
      </c>
      <c r="N29" s="18">
        <v>-41</v>
      </c>
      <c r="O29" s="35">
        <v>-918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34">
        <v>-8841</v>
      </c>
      <c r="L30" s="18">
        <v>-2620.9997600000002</v>
      </c>
      <c r="M30" s="18">
        <v>-1350</v>
      </c>
      <c r="N30" s="18">
        <v>-97</v>
      </c>
      <c r="O30" s="35">
        <v>-1091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64">
        <v>1</v>
      </c>
      <c r="K31" s="34">
        <v>-9617</v>
      </c>
      <c r="L31" s="18">
        <v>-2900.6641</v>
      </c>
      <c r="M31" s="18">
        <v>-1745</v>
      </c>
      <c r="N31" s="18">
        <v>-272</v>
      </c>
      <c r="O31" s="35">
        <v>-1530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64">
        <v>1</v>
      </c>
      <c r="K32" s="34">
        <v>-11347</v>
      </c>
      <c r="L32" s="18">
        <v>-3249.99964</v>
      </c>
      <c r="M32" s="18">
        <v>-2060</v>
      </c>
      <c r="N32" s="18">
        <v>-954</v>
      </c>
      <c r="O32" s="35">
        <v>-2294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64">
        <v>1</v>
      </c>
      <c r="K33" s="34">
        <v>-12794</v>
      </c>
      <c r="L33" s="18">
        <v>-3591.1113500000001</v>
      </c>
      <c r="M33" s="18">
        <v>-2377</v>
      </c>
      <c r="N33" s="18">
        <v>-1776</v>
      </c>
      <c r="O33" s="35">
        <v>-3114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2.75" x14ac:dyDescent="0.2">
      <c r="B34" s="41"/>
      <c r="C34" s="41"/>
      <c r="I34" s="1">
        <v>30</v>
      </c>
      <c r="J34" s="64">
        <v>1</v>
      </c>
      <c r="K34" s="34">
        <v>-14556</v>
      </c>
      <c r="L34" s="18">
        <v>-4044.0491400000001</v>
      </c>
      <c r="M34" s="18">
        <v>-2766</v>
      </c>
      <c r="N34" s="18">
        <v>-3472</v>
      </c>
      <c r="O34" s="35">
        <v>-3488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36">
        <v>-28638</v>
      </c>
      <c r="L35" s="23">
        <v>-16031.44627</v>
      </c>
      <c r="M35" s="23">
        <v>-7245</v>
      </c>
      <c r="N35" s="23">
        <v>-9204</v>
      </c>
      <c r="O35" s="37">
        <v>-6700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B2:AE96"/>
  <sheetViews>
    <sheetView zoomScale="85" zoomScaleNormal="85" workbookViewId="0">
      <selection activeCell="C3" sqref="C3:H3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5" t="s">
        <v>23</v>
      </c>
      <c r="D2" s="65"/>
      <c r="E2" s="65"/>
      <c r="F2" s="65"/>
      <c r="G2" s="65"/>
      <c r="H2" s="65"/>
    </row>
    <row r="3" spans="2:31" ht="29.25" customHeight="1" x14ac:dyDescent="0.2">
      <c r="C3" s="65" t="s">
        <v>21</v>
      </c>
      <c r="D3" s="65"/>
      <c r="E3" s="65"/>
      <c r="F3" s="65"/>
      <c r="G3" s="65"/>
      <c r="H3" s="65"/>
      <c r="I3" s="27"/>
      <c r="J3" s="65" t="s">
        <v>18</v>
      </c>
      <c r="K3" s="65"/>
      <c r="L3" s="65"/>
      <c r="M3" s="65"/>
      <c r="N3" s="65"/>
      <c r="O3" s="65"/>
      <c r="P3" s="27"/>
      <c r="Q3" s="65" t="s">
        <v>20</v>
      </c>
      <c r="R3" s="65"/>
      <c r="S3" s="65"/>
      <c r="T3" s="65"/>
      <c r="U3" s="65"/>
      <c r="V3" s="65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15919</v>
      </c>
      <c r="E5" s="39">
        <f t="shared" ref="E5:H5" si="0">MAX(L5:L35)</f>
        <v>5345.5113199999996</v>
      </c>
      <c r="F5" s="39">
        <f t="shared" si="0"/>
        <v>14130</v>
      </c>
      <c r="G5" s="39">
        <f t="shared" si="0"/>
        <v>1517</v>
      </c>
      <c r="H5" s="39">
        <f t="shared" si="0"/>
        <v>9163</v>
      </c>
      <c r="I5" s="1">
        <v>1</v>
      </c>
      <c r="J5" s="42">
        <v>1</v>
      </c>
      <c r="K5" s="34">
        <v>15919</v>
      </c>
      <c r="L5" s="32">
        <v>5345.5113199999996</v>
      </c>
      <c r="M5" s="32">
        <v>14130</v>
      </c>
      <c r="N5" s="32">
        <v>1517</v>
      </c>
      <c r="O5" s="33">
        <v>9163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40396</v>
      </c>
      <c r="E6" s="39">
        <f t="shared" ref="E6:H6" si="1">-MIN(L5:L35)</f>
        <v>18654.902199999</v>
      </c>
      <c r="F6" s="39">
        <f t="shared" si="1"/>
        <v>5893</v>
      </c>
      <c r="G6" s="39">
        <f t="shared" si="1"/>
        <v>19723</v>
      </c>
      <c r="H6" s="39">
        <f t="shared" si="1"/>
        <v>10489</v>
      </c>
      <c r="I6" s="1">
        <v>2</v>
      </c>
      <c r="J6" s="43">
        <v>1</v>
      </c>
      <c r="K6" s="34">
        <v>9872</v>
      </c>
      <c r="L6" s="18">
        <v>4121.9344000000001</v>
      </c>
      <c r="M6" s="18">
        <v>8029</v>
      </c>
      <c r="N6" s="18">
        <v>117</v>
      </c>
      <c r="O6" s="35">
        <v>4892</v>
      </c>
      <c r="AC6"/>
      <c r="AD6" s="2"/>
    </row>
    <row r="7" spans="2:31" ht="12.75" x14ac:dyDescent="0.2">
      <c r="I7" s="1">
        <v>3</v>
      </c>
      <c r="J7" s="43">
        <v>1</v>
      </c>
      <c r="K7" s="34">
        <v>7721</v>
      </c>
      <c r="L7" s="18">
        <v>3725</v>
      </c>
      <c r="M7" s="18">
        <v>5563</v>
      </c>
      <c r="N7" s="18">
        <v>103</v>
      </c>
      <c r="O7" s="35">
        <v>4479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5990</v>
      </c>
      <c r="L8" s="18">
        <v>3243.7815300000002</v>
      </c>
      <c r="M8" s="18">
        <v>5010</v>
      </c>
      <c r="N8" s="18">
        <v>90</v>
      </c>
      <c r="O8" s="35">
        <v>4005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4591</v>
      </c>
      <c r="L9" s="18">
        <v>2961.6875199999999</v>
      </c>
      <c r="M9" s="18">
        <v>4334</v>
      </c>
      <c r="N9" s="18">
        <v>83</v>
      </c>
      <c r="O9" s="35">
        <v>3663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3983</v>
      </c>
      <c r="L10" s="18">
        <v>2867.9991100000002</v>
      </c>
      <c r="M10" s="18">
        <v>3597</v>
      </c>
      <c r="N10" s="18">
        <v>75</v>
      </c>
      <c r="O10" s="35">
        <v>3106</v>
      </c>
      <c r="W10" s="5"/>
      <c r="AC10"/>
      <c r="AD10" s="2"/>
    </row>
    <row r="11" spans="2:31" ht="12.75" customHeight="1" x14ac:dyDescent="0.2">
      <c r="C11" s="65" t="s">
        <v>17</v>
      </c>
      <c r="D11" s="65"/>
      <c r="E11" s="65"/>
      <c r="F11" s="65"/>
      <c r="G11" s="65"/>
      <c r="H11" s="65"/>
      <c r="I11" s="1">
        <v>7</v>
      </c>
      <c r="J11" s="43">
        <v>1</v>
      </c>
      <c r="K11" s="34">
        <v>3101</v>
      </c>
      <c r="L11" s="18">
        <v>2164.5310100000002</v>
      </c>
      <c r="M11" s="18">
        <v>3091</v>
      </c>
      <c r="N11" s="18">
        <v>66</v>
      </c>
      <c r="O11" s="35">
        <v>2814</v>
      </c>
      <c r="W11" s="5"/>
      <c r="AC11"/>
      <c r="AD11" s="2"/>
    </row>
    <row r="12" spans="2:31" ht="12.75" customHeight="1" x14ac:dyDescent="0.2">
      <c r="C12" s="65"/>
      <c r="D12" s="65"/>
      <c r="E12" s="65"/>
      <c r="F12" s="65"/>
      <c r="G12" s="65"/>
      <c r="H12" s="65"/>
      <c r="I12" s="1">
        <v>8</v>
      </c>
      <c r="J12" s="43">
        <v>1</v>
      </c>
      <c r="K12" s="34">
        <v>2281</v>
      </c>
      <c r="L12" s="18">
        <v>1568.0003200000001</v>
      </c>
      <c r="M12" s="18">
        <v>2947</v>
      </c>
      <c r="N12" s="18">
        <v>64</v>
      </c>
      <c r="O12" s="35">
        <v>2424</v>
      </c>
      <c r="W12" s="5"/>
      <c r="AC12"/>
      <c r="AD12" s="2"/>
    </row>
    <row r="13" spans="2:31" ht="12.75" x14ac:dyDescent="0.2">
      <c r="C13" s="4"/>
      <c r="D13" s="66" t="s">
        <v>10</v>
      </c>
      <c r="E13" s="67"/>
      <c r="F13" s="67"/>
      <c r="G13" s="67"/>
      <c r="H13" s="67"/>
      <c r="I13" s="1">
        <v>9</v>
      </c>
      <c r="J13" s="43">
        <v>1</v>
      </c>
      <c r="K13" s="34">
        <v>1473</v>
      </c>
      <c r="L13" s="18">
        <v>1283.0002400000001</v>
      </c>
      <c r="M13" s="18">
        <v>2408</v>
      </c>
      <c r="N13" s="18">
        <v>58</v>
      </c>
      <c r="O13" s="35">
        <v>2324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1003</v>
      </c>
      <c r="L14" s="18">
        <v>1017.99875</v>
      </c>
      <c r="M14" s="18">
        <v>2055</v>
      </c>
      <c r="N14" s="18">
        <v>56</v>
      </c>
      <c r="O14" s="35">
        <v>2154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15919</v>
      </c>
      <c r="E15" s="32">
        <f t="shared" ref="E15:H15" si="2">MAX(L5:L35)</f>
        <v>5345.5113199999996</v>
      </c>
      <c r="F15" s="32">
        <f t="shared" si="2"/>
        <v>14130</v>
      </c>
      <c r="G15" s="32">
        <f t="shared" si="2"/>
        <v>1517</v>
      </c>
      <c r="H15" s="33">
        <f t="shared" si="2"/>
        <v>9163</v>
      </c>
      <c r="I15" s="1">
        <v>11</v>
      </c>
      <c r="J15" s="43">
        <v>1</v>
      </c>
      <c r="K15" s="34">
        <v>424</v>
      </c>
      <c r="L15" s="18">
        <v>790.16366000000005</v>
      </c>
      <c r="M15" s="18">
        <v>1888</v>
      </c>
      <c r="N15" s="18">
        <v>55</v>
      </c>
      <c r="O15" s="35">
        <v>2004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8796.5</v>
      </c>
      <c r="E16" s="18">
        <f t="shared" ref="E16:H16" si="3">PERCENTILE(L5:L35, 0.95)</f>
        <v>3923.4672</v>
      </c>
      <c r="F16" s="18">
        <f t="shared" si="3"/>
        <v>6796</v>
      </c>
      <c r="G16" s="18">
        <f t="shared" si="3"/>
        <v>110</v>
      </c>
      <c r="H16" s="35">
        <f t="shared" si="3"/>
        <v>4685.5</v>
      </c>
      <c r="I16" s="1">
        <v>12</v>
      </c>
      <c r="J16" s="43">
        <v>1</v>
      </c>
      <c r="K16" s="34">
        <v>-67</v>
      </c>
      <c r="L16" s="18">
        <v>678.99951999999996</v>
      </c>
      <c r="M16" s="18">
        <v>1700</v>
      </c>
      <c r="N16" s="18">
        <v>50</v>
      </c>
      <c r="O16" s="35">
        <v>1823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1877</v>
      </c>
      <c r="E17" s="18">
        <f t="shared" ref="E17:H17" si="4">PERCENTILE(L5:L35, 0.75)</f>
        <v>1425.5002800000002</v>
      </c>
      <c r="F17" s="18">
        <f t="shared" si="4"/>
        <v>2677.5</v>
      </c>
      <c r="G17" s="18">
        <f t="shared" si="4"/>
        <v>61</v>
      </c>
      <c r="H17" s="35">
        <f t="shared" si="4"/>
        <v>2374</v>
      </c>
      <c r="I17" s="1">
        <v>13</v>
      </c>
      <c r="J17" s="43">
        <v>1</v>
      </c>
      <c r="K17" s="34">
        <v>-251</v>
      </c>
      <c r="L17" s="18">
        <v>598.64655000000005</v>
      </c>
      <c r="M17" s="18">
        <v>1495</v>
      </c>
      <c r="N17" s="18">
        <v>43</v>
      </c>
      <c r="O17" s="35">
        <v>1584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-1774</v>
      </c>
      <c r="E18" s="18">
        <f t="shared" ref="E18:H18" si="5">PERCENTILE(L5:L35, 0.5)</f>
        <v>-26.823840000000001</v>
      </c>
      <c r="F18" s="18">
        <f t="shared" si="5"/>
        <v>821</v>
      </c>
      <c r="G18" s="18">
        <f t="shared" si="5"/>
        <v>22</v>
      </c>
      <c r="H18" s="35">
        <f t="shared" si="5"/>
        <v>662</v>
      </c>
      <c r="I18" s="1">
        <v>14</v>
      </c>
      <c r="J18" s="43">
        <v>1</v>
      </c>
      <c r="K18" s="34">
        <v>-1019</v>
      </c>
      <c r="L18" s="18">
        <v>412.31837999999999</v>
      </c>
      <c r="M18" s="18">
        <v>1277</v>
      </c>
      <c r="N18" s="18">
        <v>39</v>
      </c>
      <c r="O18" s="35">
        <v>1263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-6719.5</v>
      </c>
      <c r="E19" s="18">
        <f t="shared" ref="E19:H19" si="6">PERCENTILE(L5:L35, 0.25)</f>
        <v>-2387.5116349999998</v>
      </c>
      <c r="F19" s="18">
        <f t="shared" si="6"/>
        <v>-524.5</v>
      </c>
      <c r="G19" s="18">
        <f t="shared" si="6"/>
        <v>-1981.5</v>
      </c>
      <c r="H19" s="35">
        <f t="shared" si="6"/>
        <v>-2408</v>
      </c>
      <c r="I19" s="1">
        <v>15</v>
      </c>
      <c r="J19" s="43">
        <v>1</v>
      </c>
      <c r="K19" s="34">
        <v>-1556</v>
      </c>
      <c r="L19" s="18">
        <v>248.96601000000001</v>
      </c>
      <c r="M19" s="18">
        <v>1114</v>
      </c>
      <c r="N19" s="18">
        <v>34</v>
      </c>
      <c r="O19" s="35">
        <v>981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-14808</v>
      </c>
      <c r="E20" s="18">
        <f t="shared" ref="E20:H20" si="7">PERCENTILE(L5:L35, 0.05)</f>
        <v>-4127.2006099999999</v>
      </c>
      <c r="F20" s="18">
        <f t="shared" si="7"/>
        <v>-3247.5</v>
      </c>
      <c r="G20" s="18">
        <f t="shared" si="7"/>
        <v>-5299.5</v>
      </c>
      <c r="H20" s="35">
        <f t="shared" si="7"/>
        <v>-5054</v>
      </c>
      <c r="I20" s="1">
        <v>16</v>
      </c>
      <c r="J20" s="43">
        <v>1</v>
      </c>
      <c r="K20" s="34">
        <v>-1774</v>
      </c>
      <c r="L20" s="18">
        <v>-26.823840000000001</v>
      </c>
      <c r="M20" s="18">
        <v>821</v>
      </c>
      <c r="N20" s="18">
        <v>22</v>
      </c>
      <c r="O20" s="35">
        <v>662</v>
      </c>
      <c r="P20" s="4"/>
      <c r="W20" s="5"/>
      <c r="AC20"/>
      <c r="AD20" s="2"/>
    </row>
    <row r="21" spans="2:30" ht="12.75" x14ac:dyDescent="0.2">
      <c r="C21" s="60" t="s">
        <v>3</v>
      </c>
      <c r="D21" s="36">
        <f>MIN(K5:K35)</f>
        <v>-40396</v>
      </c>
      <c r="E21" s="23">
        <f t="shared" ref="E21:H21" si="8">MIN(L5:L35)</f>
        <v>-18654.902199999</v>
      </c>
      <c r="F21" s="23">
        <f t="shared" si="8"/>
        <v>-5893</v>
      </c>
      <c r="G21" s="23">
        <f t="shared" si="8"/>
        <v>-19723</v>
      </c>
      <c r="H21" s="37">
        <f t="shared" si="8"/>
        <v>-10489</v>
      </c>
      <c r="I21" s="1">
        <v>17</v>
      </c>
      <c r="J21" s="43">
        <v>1</v>
      </c>
      <c r="K21" s="34">
        <v>-3141</v>
      </c>
      <c r="L21" s="18">
        <v>-180.75953000000001</v>
      </c>
      <c r="M21" s="18">
        <v>717</v>
      </c>
      <c r="N21" s="18">
        <v>20</v>
      </c>
      <c r="O21" s="35">
        <v>459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-3110.8387096774195</v>
      </c>
      <c r="E22" s="32">
        <f>AVERAGE(L5:L35)</f>
        <v>-618.57815225803211</v>
      </c>
      <c r="F22" s="32">
        <f>AVERAGE(M5:M35)</f>
        <v>1336.1935483870968</v>
      </c>
      <c r="G22" s="32">
        <f>AVERAGE(N5:N35)</f>
        <v>-1493.2903225806451</v>
      </c>
      <c r="H22" s="33">
        <f>AVERAGE(O5:O35)</f>
        <v>125.38709677419355</v>
      </c>
      <c r="I22" s="1">
        <v>18</v>
      </c>
      <c r="J22" s="43">
        <v>1</v>
      </c>
      <c r="K22" s="34">
        <v>-3658</v>
      </c>
      <c r="L22" s="18">
        <v>-240.03146000000001</v>
      </c>
      <c r="M22" s="18">
        <v>538</v>
      </c>
      <c r="N22" s="18">
        <v>12</v>
      </c>
      <c r="O22" s="35">
        <v>5</v>
      </c>
      <c r="P22" s="4"/>
      <c r="W22" s="5"/>
      <c r="AC22"/>
      <c r="AD22" s="2"/>
    </row>
    <row r="23" spans="2:30" ht="12.75" x14ac:dyDescent="0.2">
      <c r="C23" s="24" t="s">
        <v>4</v>
      </c>
      <c r="D23" s="34">
        <f>STDEV(K5:K35)</f>
        <v>9786.4341585576985</v>
      </c>
      <c r="E23" s="18">
        <f>STDEV(L5:L35)</f>
        <v>4219.9815976704322</v>
      </c>
      <c r="F23" s="18">
        <f>STDEV(M5:M35)</f>
        <v>3674.9987793136734</v>
      </c>
      <c r="G23" s="18">
        <f>STDEV(N5:N35)</f>
        <v>3795.9560867985851</v>
      </c>
      <c r="H23" s="35">
        <f>STDEV(O5:O35)</f>
        <v>3794.2445772285105</v>
      </c>
      <c r="I23" s="1">
        <v>19</v>
      </c>
      <c r="J23" s="43">
        <v>1</v>
      </c>
      <c r="K23" s="34">
        <v>-3879</v>
      </c>
      <c r="L23" s="18">
        <v>-583.61446999999998</v>
      </c>
      <c r="M23" s="18">
        <v>317</v>
      </c>
      <c r="N23" s="18">
        <v>1</v>
      </c>
      <c r="O23" s="35">
        <v>-544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">
      <c r="C24" s="25" t="s">
        <v>8</v>
      </c>
      <c r="D24" s="53">
        <f>COUNTIF(K$5:K$35,"&gt;=0")/COUNTA(K$5:K$35)</f>
        <v>0.35483870967741937</v>
      </c>
      <c r="E24" s="46">
        <f t="shared" ref="E24:H24" si="9">COUNTIF(L$5:L$35,"&gt;=0")/COUNTA(L$5:L$35)</f>
        <v>0.4838709677419355</v>
      </c>
      <c r="F24" s="46">
        <f t="shared" si="9"/>
        <v>0.64516129032258063</v>
      </c>
      <c r="G24" s="46">
        <f t="shared" si="9"/>
        <v>0.61290322580645162</v>
      </c>
      <c r="H24" s="47">
        <f t="shared" si="9"/>
        <v>0.58064516129032262</v>
      </c>
      <c r="I24" s="1">
        <v>20</v>
      </c>
      <c r="J24" s="43">
        <v>1</v>
      </c>
      <c r="K24" s="34">
        <v>-4442</v>
      </c>
      <c r="L24" s="18">
        <v>-809.84900000000005</v>
      </c>
      <c r="M24" s="18">
        <v>113</v>
      </c>
      <c r="N24" s="18">
        <v>-176</v>
      </c>
      <c r="O24" s="35">
        <v>-1094</v>
      </c>
      <c r="P24" s="4"/>
      <c r="Q24" s="65" t="s">
        <v>19</v>
      </c>
      <c r="R24" s="65"/>
      <c r="S24" s="65"/>
      <c r="T24" s="65"/>
      <c r="U24" s="65"/>
      <c r="V24" s="65"/>
      <c r="W24" s="65"/>
      <c r="X24" s="15"/>
      <c r="Y24" s="15"/>
      <c r="Z24" s="15"/>
      <c r="AA24" s="16"/>
      <c r="AC24"/>
      <c r="AD24" s="2"/>
    </row>
    <row r="25" spans="2:30" ht="12.75" customHeight="1" x14ac:dyDescent="0.2">
      <c r="C25" s="26" t="s">
        <v>9</v>
      </c>
      <c r="D25" s="54">
        <f>1-D24</f>
        <v>0.64516129032258063</v>
      </c>
      <c r="E25" s="48">
        <f>1-E24</f>
        <v>0.5161290322580645</v>
      </c>
      <c r="F25" s="48">
        <f>1-F24</f>
        <v>0.35483870967741937</v>
      </c>
      <c r="G25" s="48">
        <f>1-G24</f>
        <v>0.38709677419354838</v>
      </c>
      <c r="H25" s="49">
        <f>1-H24</f>
        <v>0.41935483870967738</v>
      </c>
      <c r="I25" s="1">
        <v>21</v>
      </c>
      <c r="J25" s="43">
        <v>1</v>
      </c>
      <c r="K25" s="34">
        <v>-5232</v>
      </c>
      <c r="L25" s="18">
        <v>-1256.0605499999999</v>
      </c>
      <c r="M25" s="18">
        <v>-37</v>
      </c>
      <c r="N25" s="18">
        <v>-397</v>
      </c>
      <c r="O25" s="35">
        <v>-1293</v>
      </c>
      <c r="P25" s="4"/>
      <c r="Q25" s="65"/>
      <c r="R25" s="65"/>
      <c r="S25" s="65"/>
      <c r="T25" s="65"/>
      <c r="U25" s="65"/>
      <c r="V25" s="65"/>
      <c r="W25" s="65"/>
      <c r="X25" s="15"/>
      <c r="Y25" s="15"/>
      <c r="Z25" s="15"/>
      <c r="AA25" s="16"/>
      <c r="AC25"/>
      <c r="AD25" s="2"/>
    </row>
    <row r="26" spans="2:30" ht="12.75" x14ac:dyDescent="0.2">
      <c r="C26" s="55" t="s">
        <v>2</v>
      </c>
      <c r="D26" s="56">
        <f>MEDIAN(K5:K35)</f>
        <v>-1774</v>
      </c>
      <c r="E26" s="56">
        <f>MEDIAN(L5:L35)</f>
        <v>-26.823840000000001</v>
      </c>
      <c r="F26" s="56">
        <f>MEDIAN(M5:M35)</f>
        <v>821</v>
      </c>
      <c r="G26" s="56">
        <f>MEDIAN(N5:N35)</f>
        <v>22</v>
      </c>
      <c r="H26" s="56">
        <f>MEDIAN(O5:O35)</f>
        <v>662</v>
      </c>
      <c r="I26" s="1">
        <v>22</v>
      </c>
      <c r="J26" s="43">
        <v>1</v>
      </c>
      <c r="K26" s="34">
        <v>-5811</v>
      </c>
      <c r="L26" s="18">
        <v>-1463.8340000000001</v>
      </c>
      <c r="M26" s="18">
        <v>-176</v>
      </c>
      <c r="N26" s="18">
        <v>-889</v>
      </c>
      <c r="O26" s="35">
        <v>-1665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2.75" x14ac:dyDescent="0.2">
      <c r="I27" s="1">
        <v>23</v>
      </c>
      <c r="J27" s="43">
        <v>1</v>
      </c>
      <c r="K27" s="34">
        <v>-6516</v>
      </c>
      <c r="L27" s="18">
        <v>-1951.8828100000001</v>
      </c>
      <c r="M27" s="18">
        <v>-364</v>
      </c>
      <c r="N27" s="18">
        <v>-1734</v>
      </c>
      <c r="O27" s="35">
        <v>-2096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-6923</v>
      </c>
      <c r="L28" s="18">
        <v>-2823.1404600000001</v>
      </c>
      <c r="M28" s="18">
        <v>-685</v>
      </c>
      <c r="N28" s="18">
        <v>-2229</v>
      </c>
      <c r="O28" s="35">
        <v>-2720</v>
      </c>
      <c r="P28" s="4"/>
      <c r="X28" s="15"/>
      <c r="Y28" s="15"/>
      <c r="Z28" s="15"/>
      <c r="AA28" s="16"/>
      <c r="AC28"/>
      <c r="AD28" s="2"/>
    </row>
    <row r="29" spans="2:30" ht="12.75" x14ac:dyDescent="0.2">
      <c r="B29" s="41"/>
      <c r="C29" s="41"/>
      <c r="I29" s="1">
        <v>25</v>
      </c>
      <c r="J29" s="43">
        <v>1</v>
      </c>
      <c r="K29" s="34">
        <v>-7315</v>
      </c>
      <c r="L29" s="18">
        <v>-3167.9456799999998</v>
      </c>
      <c r="M29" s="18">
        <v>-1014</v>
      </c>
      <c r="N29" s="18">
        <v>-2627</v>
      </c>
      <c r="O29" s="35">
        <v>-2905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2.75" x14ac:dyDescent="0.2">
      <c r="B30" s="41"/>
      <c r="C30" s="41"/>
      <c r="I30" s="1">
        <v>26</v>
      </c>
      <c r="J30" s="43">
        <v>1</v>
      </c>
      <c r="K30" s="34">
        <v>-8709</v>
      </c>
      <c r="L30" s="18">
        <v>-3349.3060099999998</v>
      </c>
      <c r="M30" s="18">
        <v>-1363</v>
      </c>
      <c r="N30" s="18">
        <v>-2897</v>
      </c>
      <c r="O30" s="35">
        <v>-3200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2.75" x14ac:dyDescent="0.2">
      <c r="B31" s="41"/>
      <c r="C31" s="41"/>
      <c r="I31" s="1">
        <v>27</v>
      </c>
      <c r="J31" s="43">
        <v>1</v>
      </c>
      <c r="K31" s="34">
        <v>-10206</v>
      </c>
      <c r="L31" s="18">
        <v>-3674.0346100000002</v>
      </c>
      <c r="M31" s="18">
        <v>-1629</v>
      </c>
      <c r="N31" s="18">
        <v>-3275</v>
      </c>
      <c r="O31" s="35">
        <v>-3596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2.75" x14ac:dyDescent="0.2">
      <c r="B32" s="41"/>
      <c r="C32" s="41"/>
      <c r="I32" s="1">
        <v>28</v>
      </c>
      <c r="J32" s="43">
        <v>1</v>
      </c>
      <c r="K32" s="34">
        <v>-12283</v>
      </c>
      <c r="L32" s="18">
        <v>-3767.8751999999999</v>
      </c>
      <c r="M32" s="18">
        <v>-2066</v>
      </c>
      <c r="N32" s="18">
        <v>-4251</v>
      </c>
      <c r="O32" s="35">
        <v>-4208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2.75" x14ac:dyDescent="0.2">
      <c r="B33" s="41"/>
      <c r="C33" s="41"/>
      <c r="I33" s="1">
        <v>29</v>
      </c>
      <c r="J33" s="43">
        <v>1</v>
      </c>
      <c r="K33" s="34">
        <v>-14201</v>
      </c>
      <c r="L33" s="18">
        <v>-3990.2098900000001</v>
      </c>
      <c r="M33" s="18">
        <v>-2558</v>
      </c>
      <c r="N33" s="18">
        <v>-4658</v>
      </c>
      <c r="O33" s="35">
        <v>-4682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2.75" x14ac:dyDescent="0.2">
      <c r="B34" s="41"/>
      <c r="C34" s="41"/>
      <c r="I34" s="1">
        <v>30</v>
      </c>
      <c r="J34" s="43">
        <v>1</v>
      </c>
      <c r="K34" s="34">
        <v>-15415</v>
      </c>
      <c r="L34" s="18">
        <v>-4264.1913299999997</v>
      </c>
      <c r="M34" s="18">
        <v>-3937</v>
      </c>
      <c r="N34" s="18">
        <v>-5941</v>
      </c>
      <c r="O34" s="35">
        <v>-5426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36">
        <v>-40396</v>
      </c>
      <c r="L35" s="23">
        <v>-18654.902199999</v>
      </c>
      <c r="M35" s="23">
        <v>-5893</v>
      </c>
      <c r="N35" s="23">
        <v>-19723</v>
      </c>
      <c r="O35" s="37">
        <v>-10489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2:AE96"/>
  <sheetViews>
    <sheetView tabSelected="1" zoomScale="85" zoomScaleNormal="85" workbookViewId="0">
      <selection activeCell="C3" sqref="C3:H3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5" t="s">
        <v>24</v>
      </c>
      <c r="D2" s="65"/>
      <c r="E2" s="65"/>
      <c r="F2" s="65"/>
      <c r="G2" s="65"/>
      <c r="H2" s="65"/>
    </row>
    <row r="3" spans="2:31" ht="29.25" customHeight="1" x14ac:dyDescent="0.2">
      <c r="C3" s="65" t="s">
        <v>21</v>
      </c>
      <c r="D3" s="65"/>
      <c r="E3" s="65"/>
      <c r="F3" s="65"/>
      <c r="G3" s="65"/>
      <c r="H3" s="65"/>
      <c r="I3" s="27"/>
      <c r="J3" s="65" t="s">
        <v>18</v>
      </c>
      <c r="K3" s="65"/>
      <c r="L3" s="65"/>
      <c r="M3" s="65"/>
      <c r="N3" s="65"/>
      <c r="O3" s="65"/>
      <c r="P3" s="27"/>
      <c r="Q3" s="65" t="s">
        <v>20</v>
      </c>
      <c r="R3" s="65"/>
      <c r="S3" s="65"/>
      <c r="T3" s="65"/>
      <c r="U3" s="65"/>
      <c r="V3" s="65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17286</v>
      </c>
      <c r="E5" s="39">
        <f t="shared" ref="E5:H5" si="0">MAX(L5:L35)</f>
        <v>7095.0002599999998</v>
      </c>
      <c r="F5" s="39">
        <f t="shared" si="0"/>
        <v>9854</v>
      </c>
      <c r="G5" s="39">
        <f t="shared" si="0"/>
        <v>423</v>
      </c>
      <c r="H5" s="39">
        <f t="shared" si="0"/>
        <v>6487</v>
      </c>
      <c r="I5" s="1">
        <v>1</v>
      </c>
      <c r="J5" s="42">
        <v>1</v>
      </c>
      <c r="K5" s="31">
        <v>17286</v>
      </c>
      <c r="L5" s="32">
        <v>7095.0002599999998</v>
      </c>
      <c r="M5" s="32">
        <v>9854</v>
      </c>
      <c r="N5" s="32">
        <v>423</v>
      </c>
      <c r="O5" s="33">
        <v>6487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24902</v>
      </c>
      <c r="E6" s="39">
        <f t="shared" ref="E6:H6" si="1">-MIN(L5:L35)</f>
        <v>12227.99987</v>
      </c>
      <c r="F6" s="39">
        <f t="shared" si="1"/>
        <v>8621</v>
      </c>
      <c r="G6" s="39">
        <f t="shared" si="1"/>
        <v>12396</v>
      </c>
      <c r="H6" s="39">
        <f t="shared" si="1"/>
        <v>6527</v>
      </c>
      <c r="I6" s="1">
        <v>2</v>
      </c>
      <c r="J6" s="43">
        <v>1</v>
      </c>
      <c r="K6" s="34">
        <v>9061</v>
      </c>
      <c r="L6" s="18">
        <v>4839.7839000000004</v>
      </c>
      <c r="M6" s="18">
        <v>5476</v>
      </c>
      <c r="N6" s="18">
        <v>129</v>
      </c>
      <c r="O6" s="35">
        <v>3225</v>
      </c>
      <c r="AC6"/>
      <c r="AD6" s="2"/>
    </row>
    <row r="7" spans="2:31" ht="12.75" x14ac:dyDescent="0.2">
      <c r="I7" s="1">
        <v>3</v>
      </c>
      <c r="J7" s="43">
        <v>1</v>
      </c>
      <c r="K7" s="34">
        <v>6931</v>
      </c>
      <c r="L7" s="18">
        <v>4322.3327900000004</v>
      </c>
      <c r="M7" s="18">
        <v>4137</v>
      </c>
      <c r="N7" s="18">
        <v>104</v>
      </c>
      <c r="O7" s="35">
        <v>2841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4236</v>
      </c>
      <c r="L8" s="18">
        <v>3907.08887</v>
      </c>
      <c r="M8" s="18">
        <v>2848</v>
      </c>
      <c r="N8" s="18">
        <v>88</v>
      </c>
      <c r="O8" s="35">
        <v>2492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2886</v>
      </c>
      <c r="L9" s="18">
        <v>3588.52808</v>
      </c>
      <c r="M9" s="18">
        <v>1743</v>
      </c>
      <c r="N9" s="18">
        <v>75</v>
      </c>
      <c r="O9" s="35">
        <v>2293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1692</v>
      </c>
      <c r="L10" s="18">
        <v>3271.6630700000001</v>
      </c>
      <c r="M10" s="18">
        <v>1368</v>
      </c>
      <c r="N10" s="18">
        <v>67</v>
      </c>
      <c r="O10" s="35">
        <v>1793</v>
      </c>
      <c r="W10" s="5"/>
      <c r="AC10"/>
      <c r="AD10" s="2"/>
    </row>
    <row r="11" spans="2:31" ht="12.75" customHeight="1" x14ac:dyDescent="0.2">
      <c r="C11" s="65" t="s">
        <v>17</v>
      </c>
      <c r="D11" s="65"/>
      <c r="E11" s="65"/>
      <c r="F11" s="65"/>
      <c r="G11" s="65"/>
      <c r="H11" s="65"/>
      <c r="I11" s="1">
        <v>7</v>
      </c>
      <c r="J11" s="43">
        <v>1</v>
      </c>
      <c r="K11" s="34">
        <v>1370</v>
      </c>
      <c r="L11" s="18">
        <v>2715.6152099999999</v>
      </c>
      <c r="M11" s="18">
        <v>905</v>
      </c>
      <c r="N11" s="18">
        <v>63</v>
      </c>
      <c r="O11" s="35">
        <v>1604</v>
      </c>
      <c r="W11" s="5"/>
      <c r="AC11"/>
      <c r="AD11" s="2"/>
    </row>
    <row r="12" spans="2:31" ht="12.75" x14ac:dyDescent="0.2">
      <c r="C12" s="65"/>
      <c r="D12" s="65"/>
      <c r="E12" s="65"/>
      <c r="F12" s="65"/>
      <c r="G12" s="65"/>
      <c r="H12" s="65"/>
      <c r="I12" s="1">
        <v>8</v>
      </c>
      <c r="J12" s="43">
        <v>1</v>
      </c>
      <c r="K12" s="34">
        <v>-22</v>
      </c>
      <c r="L12" s="18">
        <v>2218.0459999999998</v>
      </c>
      <c r="M12" s="18">
        <v>501</v>
      </c>
      <c r="N12" s="18">
        <v>56</v>
      </c>
      <c r="O12" s="35">
        <v>1282</v>
      </c>
      <c r="W12" s="5"/>
      <c r="AC12"/>
      <c r="AD12" s="2"/>
    </row>
    <row r="13" spans="2:31" ht="12.75" x14ac:dyDescent="0.2">
      <c r="C13" s="4"/>
      <c r="D13" s="66" t="s">
        <v>10</v>
      </c>
      <c r="E13" s="67"/>
      <c r="F13" s="67"/>
      <c r="G13" s="67"/>
      <c r="H13" s="67"/>
      <c r="I13" s="1">
        <v>9</v>
      </c>
      <c r="J13" s="43">
        <v>1</v>
      </c>
      <c r="K13" s="34">
        <v>-796</v>
      </c>
      <c r="L13" s="18">
        <v>1888.9997599999999</v>
      </c>
      <c r="M13" s="18">
        <v>391</v>
      </c>
      <c r="N13" s="18">
        <v>53</v>
      </c>
      <c r="O13" s="35">
        <v>1105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-1248</v>
      </c>
      <c r="L14" s="18">
        <v>1592.2264399999999</v>
      </c>
      <c r="M14" s="18">
        <v>265</v>
      </c>
      <c r="N14" s="18">
        <v>48</v>
      </c>
      <c r="O14" s="35">
        <v>887</v>
      </c>
      <c r="W14" s="5"/>
      <c r="AC14"/>
      <c r="AD14" s="2"/>
    </row>
    <row r="15" spans="2:31" ht="12.75" customHeight="1" x14ac:dyDescent="0.2">
      <c r="C15" s="20" t="s">
        <v>0</v>
      </c>
      <c r="D15" s="31">
        <f>MAX(K5:K35)</f>
        <v>17286</v>
      </c>
      <c r="E15" s="32">
        <f t="shared" ref="E15:H15" si="2">MAX(L5:L35)</f>
        <v>7095.0002599999998</v>
      </c>
      <c r="F15" s="32">
        <f t="shared" si="2"/>
        <v>9854</v>
      </c>
      <c r="G15" s="32">
        <f t="shared" si="2"/>
        <v>423</v>
      </c>
      <c r="H15" s="33">
        <f t="shared" si="2"/>
        <v>6487</v>
      </c>
      <c r="I15" s="1">
        <v>11</v>
      </c>
      <c r="J15" s="43">
        <v>1</v>
      </c>
      <c r="K15" s="34">
        <v>-1932</v>
      </c>
      <c r="L15" s="18">
        <v>1125.54393</v>
      </c>
      <c r="M15" s="18">
        <v>109</v>
      </c>
      <c r="N15" s="18">
        <v>44</v>
      </c>
      <c r="O15" s="35">
        <v>590</v>
      </c>
      <c r="W15" s="8"/>
      <c r="AC15"/>
      <c r="AD15" s="2"/>
    </row>
    <row r="16" spans="2:31" ht="12.75" x14ac:dyDescent="0.2">
      <c r="C16" s="21">
        <v>0.95</v>
      </c>
      <c r="D16" s="34">
        <f>PERCENTILE(K5:K35, 0.95)</f>
        <v>8315.4999999999964</v>
      </c>
      <c r="E16" s="18">
        <f t="shared" ref="E16:H16" si="3">PERCENTILE(L5:L35, 0.95)</f>
        <v>4658.6760114999997</v>
      </c>
      <c r="F16" s="18">
        <f t="shared" si="3"/>
        <v>5007.3499999999985</v>
      </c>
      <c r="G16" s="18">
        <f t="shared" si="3"/>
        <v>120.24999999999997</v>
      </c>
      <c r="H16" s="35">
        <f t="shared" si="3"/>
        <v>3090.5999999999995</v>
      </c>
      <c r="I16" s="1">
        <v>12</v>
      </c>
      <c r="J16" s="43">
        <v>1</v>
      </c>
      <c r="K16" s="34">
        <v>-2408</v>
      </c>
      <c r="L16" s="18">
        <v>984.08340999999996</v>
      </c>
      <c r="M16" s="18">
        <v>-126</v>
      </c>
      <c r="N16" s="18">
        <v>40</v>
      </c>
      <c r="O16" s="35">
        <v>492</v>
      </c>
      <c r="W16" s="8"/>
      <c r="AC16"/>
      <c r="AD16" s="2"/>
    </row>
    <row r="17" spans="1:30" ht="12.75" x14ac:dyDescent="0.2">
      <c r="C17" s="22">
        <v>0.75</v>
      </c>
      <c r="D17" s="34">
        <f>PERCENTILE(K5:K35, 0.75)</f>
        <v>326</v>
      </c>
      <c r="E17" s="18">
        <f t="shared" ref="E17:H17" si="4">PERCENTILE(L5:L35, 0.75)</f>
        <v>2342.4383024999997</v>
      </c>
      <c r="F17" s="18">
        <f t="shared" si="4"/>
        <v>602</v>
      </c>
      <c r="G17" s="18">
        <f t="shared" si="4"/>
        <v>57.75</v>
      </c>
      <c r="H17" s="35">
        <f t="shared" si="4"/>
        <v>1362.5</v>
      </c>
      <c r="I17" s="1">
        <v>13</v>
      </c>
      <c r="J17" s="43">
        <v>1</v>
      </c>
      <c r="K17" s="34">
        <v>-2760</v>
      </c>
      <c r="L17" s="18">
        <v>906.99982999999997</v>
      </c>
      <c r="M17" s="18">
        <v>-317</v>
      </c>
      <c r="N17" s="18">
        <v>37</v>
      </c>
      <c r="O17" s="35">
        <v>336</v>
      </c>
      <c r="W17" s="5"/>
      <c r="AC17"/>
      <c r="AD17" s="2"/>
    </row>
    <row r="18" spans="1:30" ht="12.75" x14ac:dyDescent="0.2">
      <c r="C18" s="22">
        <v>0.5</v>
      </c>
      <c r="D18" s="34">
        <f>PERCENTILE(K5:K35, 0.5)</f>
        <v>-3981.5</v>
      </c>
      <c r="E18" s="18">
        <f t="shared" ref="E18:H18" si="5">PERCENTILE(L5:L35, 0.5)</f>
        <v>749.65106500000002</v>
      </c>
      <c r="F18" s="18">
        <f t="shared" si="5"/>
        <v>-504</v>
      </c>
      <c r="G18" s="18">
        <f t="shared" si="5"/>
        <v>29.5</v>
      </c>
      <c r="H18" s="35">
        <f t="shared" si="5"/>
        <v>96.5</v>
      </c>
      <c r="I18" s="1">
        <v>14</v>
      </c>
      <c r="J18" s="43">
        <v>1</v>
      </c>
      <c r="K18" s="34">
        <v>-3641</v>
      </c>
      <c r="L18" s="18">
        <v>782.99937999999997</v>
      </c>
      <c r="M18" s="18">
        <v>-422</v>
      </c>
      <c r="N18" s="18">
        <v>32</v>
      </c>
      <c r="O18" s="35">
        <v>196</v>
      </c>
      <c r="W18" s="5"/>
      <c r="AC18"/>
      <c r="AD18" s="2"/>
    </row>
    <row r="19" spans="1:30" ht="12.75" x14ac:dyDescent="0.2">
      <c r="C19" s="22">
        <v>0.25</v>
      </c>
      <c r="D19" s="34">
        <f>PERCENTILE(K5:K35, 0.25)</f>
        <v>-8198</v>
      </c>
      <c r="E19" s="18">
        <f t="shared" ref="E19:H19" si="6">PERCENTILE(L5:L35, 0.25)</f>
        <v>-657.81699000000003</v>
      </c>
      <c r="F19" s="18">
        <f t="shared" si="6"/>
        <v>-1745.25</v>
      </c>
      <c r="G19" s="18">
        <f t="shared" si="6"/>
        <v>-214</v>
      </c>
      <c r="H19" s="35">
        <f t="shared" si="6"/>
        <v>-1494.75</v>
      </c>
      <c r="I19" s="1">
        <v>15</v>
      </c>
      <c r="J19" s="43">
        <v>1</v>
      </c>
      <c r="K19" s="34">
        <v>-4322</v>
      </c>
      <c r="L19" s="18">
        <v>716.30274999999995</v>
      </c>
      <c r="M19" s="18">
        <v>-586</v>
      </c>
      <c r="N19" s="18">
        <v>27</v>
      </c>
      <c r="O19" s="35">
        <v>-3</v>
      </c>
      <c r="P19" s="4"/>
      <c r="W19" s="5"/>
      <c r="AC19"/>
      <c r="AD19" s="2"/>
    </row>
    <row r="20" spans="1:30" ht="12.75" x14ac:dyDescent="0.2">
      <c r="C20" s="21">
        <v>0.05</v>
      </c>
      <c r="D20" s="34">
        <f>PERCENTILE(K5:K35, 0.05)</f>
        <v>-12374.05</v>
      </c>
      <c r="E20" s="18">
        <f t="shared" ref="E20:H20" si="7">PERCENTILE(L5:L35, 0.05)</f>
        <v>-2488.4022209999998</v>
      </c>
      <c r="F20" s="18">
        <f t="shared" si="7"/>
        <v>-3872.1</v>
      </c>
      <c r="G20" s="18">
        <f t="shared" si="7"/>
        <v>-6796.9</v>
      </c>
      <c r="H20" s="35">
        <f t="shared" si="7"/>
        <v>-3065.6</v>
      </c>
      <c r="I20" s="1">
        <v>16</v>
      </c>
      <c r="J20" s="43">
        <v>1</v>
      </c>
      <c r="K20" s="34">
        <v>-4654</v>
      </c>
      <c r="L20" s="18">
        <v>535.99999000000003</v>
      </c>
      <c r="M20" s="18">
        <v>-843</v>
      </c>
      <c r="N20" s="18">
        <v>26</v>
      </c>
      <c r="O20" s="35">
        <v>-154</v>
      </c>
      <c r="P20" s="4"/>
      <c r="W20" s="5"/>
      <c r="AC20"/>
      <c r="AD20" s="2"/>
    </row>
    <row r="21" spans="1:30" ht="12.75" x14ac:dyDescent="0.2">
      <c r="C21" s="62" t="s">
        <v>3</v>
      </c>
      <c r="D21" s="34">
        <f>MIN(K5:K35)</f>
        <v>-24902</v>
      </c>
      <c r="E21" s="18">
        <f t="shared" ref="E21:H21" si="8">MIN(L5:L35)</f>
        <v>-12227.99987</v>
      </c>
      <c r="F21" s="18">
        <f t="shared" si="8"/>
        <v>-8621</v>
      </c>
      <c r="G21" s="18">
        <f t="shared" si="8"/>
        <v>-12396</v>
      </c>
      <c r="H21" s="35">
        <f t="shared" si="8"/>
        <v>-6527</v>
      </c>
      <c r="I21" s="1">
        <v>17</v>
      </c>
      <c r="J21" s="43">
        <v>1</v>
      </c>
      <c r="K21" s="34">
        <v>-5025</v>
      </c>
      <c r="L21" s="18">
        <v>319.05700000000002</v>
      </c>
      <c r="M21" s="18">
        <v>-1028</v>
      </c>
      <c r="N21" s="18">
        <v>22</v>
      </c>
      <c r="O21" s="35">
        <v>-362</v>
      </c>
      <c r="P21" s="4"/>
      <c r="W21" s="5"/>
      <c r="AC21"/>
      <c r="AD21" s="2"/>
    </row>
    <row r="22" spans="1:30" ht="12.75" x14ac:dyDescent="0.2">
      <c r="C22" s="61" t="s">
        <v>1</v>
      </c>
      <c r="D22" s="31">
        <f>AVERAGE(K5:K35)</f>
        <v>-3522.3571428571427</v>
      </c>
      <c r="E22" s="32">
        <f>AVERAGE(L5:L35)</f>
        <v>666.2126907142856</v>
      </c>
      <c r="F22" s="32">
        <f>AVERAGE(M5:M35)</f>
        <v>-267.14285714285717</v>
      </c>
      <c r="G22" s="32">
        <f>AVERAGE(N5:N35)</f>
        <v>-1059.75</v>
      </c>
      <c r="H22" s="33">
        <f>AVERAGE(O5:O35)</f>
        <v>-5.9642857142857144</v>
      </c>
      <c r="I22" s="1">
        <v>18</v>
      </c>
      <c r="J22" s="43">
        <v>1</v>
      </c>
      <c r="K22" s="34">
        <v>-5600</v>
      </c>
      <c r="L22" s="18">
        <v>225.28757999999999</v>
      </c>
      <c r="M22" s="18">
        <v>-1112</v>
      </c>
      <c r="N22" s="18">
        <v>20</v>
      </c>
      <c r="O22" s="35">
        <v>-579</v>
      </c>
      <c r="P22" s="4"/>
      <c r="W22" s="5"/>
      <c r="AC22"/>
      <c r="AD22" s="2"/>
    </row>
    <row r="23" spans="1:30" ht="12.75" x14ac:dyDescent="0.2">
      <c r="C23" s="24" t="s">
        <v>4</v>
      </c>
      <c r="D23" s="34">
        <f>STDEV(K5:K35)</f>
        <v>7914.7038933605545</v>
      </c>
      <c r="E23" s="18">
        <f>STDEV(L5:L35)</f>
        <v>3382.6906298694253</v>
      </c>
      <c r="F23" s="18">
        <f>STDEV(M5:M35)</f>
        <v>3311.0804851039152</v>
      </c>
      <c r="G23" s="18">
        <f>STDEV(N5:N35)</f>
        <v>2846.0320607366216</v>
      </c>
      <c r="H23" s="35">
        <f>STDEV(O5:O35)</f>
        <v>2485.0198819108195</v>
      </c>
      <c r="I23" s="1">
        <v>19</v>
      </c>
      <c r="J23" s="43">
        <v>1</v>
      </c>
      <c r="K23" s="34">
        <v>-6733</v>
      </c>
      <c r="L23" s="18">
        <v>-24.000150000000001</v>
      </c>
      <c r="M23" s="18">
        <v>-1255</v>
      </c>
      <c r="N23" s="18">
        <v>15</v>
      </c>
      <c r="O23" s="35">
        <v>-926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">
      <c r="C24" s="25" t="s">
        <v>8</v>
      </c>
      <c r="D24" s="53">
        <f>COUNTIF(K$5:K$35,"&gt;=0")/COUNTA(K$5:K$35)</f>
        <v>0.25</v>
      </c>
      <c r="E24" s="46">
        <f t="shared" ref="E24:H24" si="9">COUNTIF(L$5:L$35,"&gt;=0")/COUNTA(L$5:L$35)</f>
        <v>0.6428571428571429</v>
      </c>
      <c r="F24" s="46">
        <f t="shared" si="9"/>
        <v>0.39285714285714285</v>
      </c>
      <c r="G24" s="46">
        <f t="shared" si="9"/>
        <v>0.7142857142857143</v>
      </c>
      <c r="H24" s="47">
        <f t="shared" si="9"/>
        <v>0.5</v>
      </c>
      <c r="I24" s="1">
        <v>20</v>
      </c>
      <c r="J24" s="43">
        <v>1</v>
      </c>
      <c r="K24" s="34">
        <v>-7595</v>
      </c>
      <c r="L24" s="18">
        <v>-205.16747000000001</v>
      </c>
      <c r="M24" s="18">
        <v>-1452</v>
      </c>
      <c r="N24" s="18">
        <v>8</v>
      </c>
      <c r="O24" s="35">
        <v>-1202</v>
      </c>
      <c r="P24" s="4"/>
      <c r="Q24" s="65" t="s">
        <v>16</v>
      </c>
      <c r="R24" s="65"/>
      <c r="S24" s="65"/>
      <c r="T24" s="65"/>
      <c r="U24" s="65"/>
      <c r="V24" s="65"/>
      <c r="W24" s="65"/>
      <c r="X24" s="15"/>
      <c r="Y24" s="15"/>
      <c r="Z24" s="15"/>
      <c r="AA24" s="16"/>
      <c r="AC24"/>
      <c r="AD24" s="2"/>
    </row>
    <row r="25" spans="1:30" ht="12.75" customHeight="1" x14ac:dyDescent="0.2">
      <c r="C25" s="26" t="s">
        <v>9</v>
      </c>
      <c r="D25" s="54">
        <f>1-D24</f>
        <v>0.75</v>
      </c>
      <c r="E25" s="48">
        <f>1-E24</f>
        <v>0.3571428571428571</v>
      </c>
      <c r="F25" s="48">
        <f>1-F24</f>
        <v>0.60714285714285721</v>
      </c>
      <c r="G25" s="48">
        <f>1-G24</f>
        <v>0.2857142857142857</v>
      </c>
      <c r="H25" s="49">
        <f>1-H24</f>
        <v>0.5</v>
      </c>
      <c r="I25" s="1">
        <v>21</v>
      </c>
      <c r="J25" s="43">
        <v>1</v>
      </c>
      <c r="K25" s="34">
        <v>-8091</v>
      </c>
      <c r="L25" s="18">
        <v>-597.24509</v>
      </c>
      <c r="M25" s="18">
        <v>-1664</v>
      </c>
      <c r="N25" s="18">
        <v>-168</v>
      </c>
      <c r="O25" s="35">
        <v>-1440</v>
      </c>
      <c r="P25" s="4"/>
      <c r="Q25" s="65"/>
      <c r="R25" s="65"/>
      <c r="S25" s="65"/>
      <c r="T25" s="65"/>
      <c r="U25" s="65"/>
      <c r="V25" s="65"/>
      <c r="W25" s="65"/>
      <c r="X25" s="15"/>
      <c r="Y25" s="15"/>
      <c r="Z25" s="15"/>
      <c r="AA25" s="16"/>
      <c r="AC25"/>
      <c r="AD25" s="2"/>
    </row>
    <row r="26" spans="1:30" ht="12.75" x14ac:dyDescent="0.2">
      <c r="C26" s="55" t="s">
        <v>2</v>
      </c>
      <c r="D26" s="56">
        <f>MEDIAN(K5:K35)</f>
        <v>-3981.5</v>
      </c>
      <c r="E26" s="56">
        <f>MEDIAN(L5:L35)</f>
        <v>749.65106500000002</v>
      </c>
      <c r="F26" s="56">
        <f>MEDIAN(M5:M35)</f>
        <v>-504</v>
      </c>
      <c r="G26" s="56">
        <f>MEDIAN(N5:N35)</f>
        <v>29.5</v>
      </c>
      <c r="H26" s="56">
        <f>MEDIAN(O5:O35)</f>
        <v>96.5</v>
      </c>
      <c r="I26" s="1">
        <v>22</v>
      </c>
      <c r="J26" s="43">
        <v>1</v>
      </c>
      <c r="K26" s="34">
        <v>-8519</v>
      </c>
      <c r="L26" s="18">
        <v>-839.53269</v>
      </c>
      <c r="M26" s="18">
        <v>-1989</v>
      </c>
      <c r="N26" s="18">
        <v>-352</v>
      </c>
      <c r="O26" s="35">
        <v>-1659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2.75" x14ac:dyDescent="0.2">
      <c r="I27" s="1">
        <v>23</v>
      </c>
      <c r="J27" s="43">
        <v>1</v>
      </c>
      <c r="K27" s="34">
        <v>-9109</v>
      </c>
      <c r="L27" s="18">
        <v>-1025.7514699999999</v>
      </c>
      <c r="M27" s="18">
        <v>-2163</v>
      </c>
      <c r="N27" s="18">
        <v>-1010</v>
      </c>
      <c r="O27" s="35">
        <v>-1974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-9974</v>
      </c>
      <c r="L28" s="18">
        <v>-1251.06888</v>
      </c>
      <c r="M28" s="18">
        <v>-2891</v>
      </c>
      <c r="N28" s="18">
        <v>-1858</v>
      </c>
      <c r="O28" s="35">
        <v>-2405</v>
      </c>
      <c r="P28" s="4"/>
      <c r="X28" s="15"/>
      <c r="Y28" s="15"/>
      <c r="Z28" s="15"/>
      <c r="AA28" s="16"/>
      <c r="AC28"/>
      <c r="AD28" s="2"/>
    </row>
    <row r="29" spans="1:30" ht="12.75" x14ac:dyDescent="0.2">
      <c r="I29" s="1">
        <v>25</v>
      </c>
      <c r="J29" s="43">
        <v>1</v>
      </c>
      <c r="K29" s="34">
        <v>-10344</v>
      </c>
      <c r="L29" s="18">
        <v>-1549.86923</v>
      </c>
      <c r="M29" s="18">
        <v>-2946</v>
      </c>
      <c r="N29" s="18">
        <v>-2256</v>
      </c>
      <c r="O29" s="35">
        <v>-2525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2.75" x14ac:dyDescent="0.2">
      <c r="A30" s="41"/>
      <c r="B30" s="41"/>
      <c r="I30" s="1">
        <v>26</v>
      </c>
      <c r="J30" s="43">
        <v>1</v>
      </c>
      <c r="K30" s="34">
        <v>-11648</v>
      </c>
      <c r="L30" s="18">
        <v>-1804.09006</v>
      </c>
      <c r="M30" s="18">
        <v>-3694</v>
      </c>
      <c r="N30" s="18">
        <v>-5532</v>
      </c>
      <c r="O30" s="35">
        <v>-2855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2.75" x14ac:dyDescent="0.2">
      <c r="A31" s="41"/>
      <c r="B31" s="41"/>
      <c r="I31" s="1">
        <v>27</v>
      </c>
      <c r="J31" s="43">
        <v>1</v>
      </c>
      <c r="K31" s="18">
        <v>-12765</v>
      </c>
      <c r="L31" s="18">
        <v>-2856.8780000000002</v>
      </c>
      <c r="M31" s="18">
        <v>-3968</v>
      </c>
      <c r="N31" s="18">
        <v>-7478</v>
      </c>
      <c r="O31" s="35">
        <v>-3179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2.75" x14ac:dyDescent="0.2">
      <c r="A32" s="41"/>
      <c r="B32" s="41"/>
      <c r="I32" s="1">
        <v>28</v>
      </c>
      <c r="J32" s="43">
        <v>1</v>
      </c>
      <c r="K32" s="18">
        <v>-24902</v>
      </c>
      <c r="L32" s="18">
        <v>-12227.99987</v>
      </c>
      <c r="M32" s="18">
        <v>-8621</v>
      </c>
      <c r="N32" s="18">
        <v>-12396</v>
      </c>
      <c r="O32" s="35">
        <v>-6527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2.75" x14ac:dyDescent="0.2">
      <c r="A33" s="41"/>
      <c r="B33" s="41"/>
      <c r="J33" s="43"/>
      <c r="K33" s="18"/>
      <c r="L33" s="18"/>
      <c r="M33" s="18"/>
      <c r="N33" s="18"/>
      <c r="O33" s="35"/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2.75" x14ac:dyDescent="0.2">
      <c r="A34" s="41"/>
      <c r="B34" s="41"/>
      <c r="J34" s="43"/>
      <c r="K34" s="18"/>
      <c r="L34" s="18"/>
      <c r="M34" s="18"/>
      <c r="N34" s="18"/>
      <c r="O34" s="35"/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2.75" x14ac:dyDescent="0.2">
      <c r="A35" s="41"/>
      <c r="B35" s="41"/>
      <c r="J35" s="44"/>
      <c r="K35" s="23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2.75" x14ac:dyDescent="0.2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2.75" x14ac:dyDescent="0.2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2.75" x14ac:dyDescent="0.2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2.75" x14ac:dyDescent="0.2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2.75" x14ac:dyDescent="0.2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2.75" x14ac:dyDescent="0.2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2.75" x14ac:dyDescent="0.2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2.75" x14ac:dyDescent="0.2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_dlc_DocId xmlns="a14523ce-dede-483e-883a-2d83261080bd">PROJECT-21-29327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http://sharedocs/sites/so/gso/_layouts/15/DocIdRedir.aspx?ID=PROJECT-21-29327</Url>
      <Description>PROJECT-21-29327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Props1.xml><?xml version="1.0" encoding="utf-8"?>
<ds:datastoreItem xmlns:ds="http://schemas.openxmlformats.org/officeDocument/2006/customXml" ds:itemID="{C460374B-0EC7-454F-A3EE-8E4ED2B8DFBB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a14523ce-dede-483e-883a-2d83261080bd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586471-9BAF-417C-85FC-2535C8857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18 MOS estimates</vt:lpstr>
      <vt:lpstr>JAN 19 MOS estimates</vt:lpstr>
      <vt:lpstr>FEB 19 MOS estimates</vt:lpstr>
    </vt:vector>
  </TitlesOfParts>
  <Company>VENCorp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MOS_Estimates_Supporting_Data_Dec18_to_Feb19</dc:title>
  <dc:creator>cdiep</dc:creator>
  <dc:description>1.0</dc:description>
  <cp:lastModifiedBy>Luke Stevens</cp:lastModifiedBy>
  <cp:lastPrinted>2010-01-18T07:10:20Z</cp:lastPrinted>
  <dcterms:created xsi:type="dcterms:W3CDTF">2010-01-06T00:04:41Z</dcterms:created>
  <dcterms:modified xsi:type="dcterms:W3CDTF">2018-06-21T06:14:32Z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170eed21-22a8-4ae8-bcc9-f4724f54c631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