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://sharedocs/sites/so/gso/STTM Operations/Market Operator Service (MOS)/MOS Estimates/2018/June to August 2018/"/>
    </mc:Choice>
  </mc:AlternateContent>
  <bookViews>
    <workbookView xWindow="120" yWindow="180" windowWidth="6030" windowHeight="5145"/>
  </bookViews>
  <sheets>
    <sheet name="JUN 18 MOS estimates" sheetId="4" r:id="rId1"/>
    <sheet name="JUL 18 MOS estimates" sheetId="8" r:id="rId2"/>
    <sheet name="AUG 18 MOS estimates" sheetId="6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O35" i="6" l="1"/>
  <c r="N35" i="6"/>
  <c r="M35" i="6"/>
  <c r="L35" i="6"/>
  <c r="K35" i="6"/>
  <c r="O34" i="6"/>
  <c r="N34" i="6"/>
  <c r="M34" i="6"/>
  <c r="L34" i="6"/>
  <c r="K34" i="6"/>
  <c r="O33" i="6"/>
  <c r="N33" i="6"/>
  <c r="M33" i="6"/>
  <c r="L33" i="6"/>
  <c r="K33" i="6"/>
  <c r="O32" i="6"/>
  <c r="N32" i="6"/>
  <c r="M32" i="6"/>
  <c r="L32" i="6"/>
  <c r="K32" i="6"/>
  <c r="O31" i="6"/>
  <c r="N31" i="6"/>
  <c r="M31" i="6"/>
  <c r="L31" i="6"/>
  <c r="K31" i="6"/>
  <c r="O30" i="6"/>
  <c r="N30" i="6"/>
  <c r="M30" i="6"/>
  <c r="L30" i="6"/>
  <c r="K30" i="6"/>
  <c r="O29" i="6"/>
  <c r="N29" i="6"/>
  <c r="M29" i="6"/>
  <c r="L29" i="6"/>
  <c r="K29" i="6"/>
  <c r="O28" i="6"/>
  <c r="N28" i="6"/>
  <c r="M28" i="6"/>
  <c r="L28" i="6"/>
  <c r="K28" i="6"/>
  <c r="O27" i="6"/>
  <c r="N27" i="6"/>
  <c r="M27" i="6"/>
  <c r="L27" i="6"/>
  <c r="K27" i="6"/>
  <c r="O26" i="6"/>
  <c r="N26" i="6"/>
  <c r="M26" i="6"/>
  <c r="L26" i="6"/>
  <c r="K26" i="6"/>
  <c r="O25" i="6"/>
  <c r="N25" i="6"/>
  <c r="M25" i="6"/>
  <c r="L25" i="6"/>
  <c r="K25" i="6"/>
  <c r="O24" i="6"/>
  <c r="N24" i="6"/>
  <c r="M24" i="6"/>
  <c r="L24" i="6"/>
  <c r="K24" i="6"/>
  <c r="O23" i="6"/>
  <c r="N23" i="6"/>
  <c r="M23" i="6"/>
  <c r="L23" i="6"/>
  <c r="K23" i="6"/>
  <c r="O22" i="6"/>
  <c r="N22" i="6"/>
  <c r="M22" i="6"/>
  <c r="L22" i="6"/>
  <c r="K22" i="6"/>
  <c r="O21" i="6"/>
  <c r="N21" i="6"/>
  <c r="M21" i="6"/>
  <c r="L21" i="6"/>
  <c r="K21" i="6"/>
  <c r="O20" i="6"/>
  <c r="N20" i="6"/>
  <c r="M20" i="6"/>
  <c r="L20" i="6"/>
  <c r="K20" i="6"/>
  <c r="O19" i="6"/>
  <c r="N19" i="6"/>
  <c r="M19" i="6"/>
  <c r="L19" i="6"/>
  <c r="K19" i="6"/>
  <c r="O18" i="6"/>
  <c r="N18" i="6"/>
  <c r="M18" i="6"/>
  <c r="L18" i="6"/>
  <c r="K18" i="6"/>
  <c r="O17" i="6"/>
  <c r="N17" i="6"/>
  <c r="M17" i="6"/>
  <c r="L17" i="6"/>
  <c r="K17" i="6"/>
  <c r="O16" i="6"/>
  <c r="N16" i="6"/>
  <c r="M16" i="6"/>
  <c r="L16" i="6"/>
  <c r="K16" i="6"/>
  <c r="O15" i="6"/>
  <c r="N15" i="6"/>
  <c r="M15" i="6"/>
  <c r="L15" i="6"/>
  <c r="K15" i="6"/>
  <c r="O14" i="6"/>
  <c r="N14" i="6"/>
  <c r="M14" i="6"/>
  <c r="L14" i="6"/>
  <c r="K14" i="6"/>
  <c r="O13" i="6"/>
  <c r="N13" i="6"/>
  <c r="M13" i="6"/>
  <c r="L13" i="6"/>
  <c r="K13" i="6"/>
  <c r="O12" i="6"/>
  <c r="N12" i="6"/>
  <c r="M12" i="6"/>
  <c r="L12" i="6"/>
  <c r="K12" i="6"/>
  <c r="O11" i="6"/>
  <c r="N11" i="6"/>
  <c r="M11" i="6"/>
  <c r="L11" i="6"/>
  <c r="K11" i="6"/>
  <c r="O10" i="6"/>
  <c r="N10" i="6"/>
  <c r="M10" i="6"/>
  <c r="L10" i="6"/>
  <c r="K10" i="6"/>
  <c r="O9" i="6"/>
  <c r="N9" i="6"/>
  <c r="M9" i="6"/>
  <c r="L9" i="6"/>
  <c r="K9" i="6"/>
  <c r="O8" i="6"/>
  <c r="N8" i="6"/>
  <c r="M8" i="6"/>
  <c r="L8" i="6"/>
  <c r="K8" i="6"/>
  <c r="O7" i="6"/>
  <c r="N7" i="6"/>
  <c r="M7" i="6"/>
  <c r="L7" i="6"/>
  <c r="K7" i="6"/>
  <c r="O6" i="6"/>
  <c r="N6" i="6"/>
  <c r="M6" i="6"/>
  <c r="L6" i="6"/>
  <c r="K6" i="6"/>
  <c r="O5" i="6"/>
  <c r="N5" i="6"/>
  <c r="M5" i="6"/>
  <c r="L5" i="6"/>
  <c r="K5" i="6"/>
  <c r="O35" i="8"/>
  <c r="N35" i="8"/>
  <c r="M35" i="8"/>
  <c r="L35" i="8"/>
  <c r="K35" i="8"/>
  <c r="O34" i="8"/>
  <c r="N34" i="8"/>
  <c r="M34" i="8"/>
  <c r="L34" i="8"/>
  <c r="K34" i="8"/>
  <c r="O33" i="8"/>
  <c r="N33" i="8"/>
  <c r="M33" i="8"/>
  <c r="L33" i="8"/>
  <c r="K33" i="8"/>
  <c r="O32" i="8"/>
  <c r="N32" i="8"/>
  <c r="M32" i="8"/>
  <c r="L32" i="8"/>
  <c r="K32" i="8"/>
  <c r="O31" i="8"/>
  <c r="N31" i="8"/>
  <c r="M31" i="8"/>
  <c r="L31" i="8"/>
  <c r="K31" i="8"/>
  <c r="O30" i="8"/>
  <c r="N30" i="8"/>
  <c r="M30" i="8"/>
  <c r="L30" i="8"/>
  <c r="K30" i="8"/>
  <c r="O29" i="8"/>
  <c r="N29" i="8"/>
  <c r="M29" i="8"/>
  <c r="L29" i="8"/>
  <c r="K29" i="8"/>
  <c r="O28" i="8"/>
  <c r="N28" i="8"/>
  <c r="M28" i="8"/>
  <c r="L28" i="8"/>
  <c r="K28" i="8"/>
  <c r="O27" i="8"/>
  <c r="N27" i="8"/>
  <c r="M27" i="8"/>
  <c r="L27" i="8"/>
  <c r="K27" i="8"/>
  <c r="O26" i="8"/>
  <c r="N26" i="8"/>
  <c r="M26" i="8"/>
  <c r="L26" i="8"/>
  <c r="K26" i="8"/>
  <c r="O25" i="8"/>
  <c r="N25" i="8"/>
  <c r="M25" i="8"/>
  <c r="L25" i="8"/>
  <c r="K25" i="8"/>
  <c r="O24" i="8"/>
  <c r="N24" i="8"/>
  <c r="M24" i="8"/>
  <c r="L24" i="8"/>
  <c r="K24" i="8"/>
  <c r="O23" i="8"/>
  <c r="N23" i="8"/>
  <c r="M23" i="8"/>
  <c r="L23" i="8"/>
  <c r="K23" i="8"/>
  <c r="O22" i="8"/>
  <c r="N22" i="8"/>
  <c r="M22" i="8"/>
  <c r="L22" i="8"/>
  <c r="K22" i="8"/>
  <c r="O21" i="8"/>
  <c r="N21" i="8"/>
  <c r="M21" i="8"/>
  <c r="L21" i="8"/>
  <c r="K21" i="8"/>
  <c r="O20" i="8"/>
  <c r="N20" i="8"/>
  <c r="M20" i="8"/>
  <c r="L20" i="8"/>
  <c r="K20" i="8"/>
  <c r="O19" i="8"/>
  <c r="N19" i="8"/>
  <c r="M19" i="8"/>
  <c r="L19" i="8"/>
  <c r="K19" i="8"/>
  <c r="O18" i="8"/>
  <c r="N18" i="8"/>
  <c r="M18" i="8"/>
  <c r="L18" i="8"/>
  <c r="K18" i="8"/>
  <c r="O17" i="8"/>
  <c r="N17" i="8"/>
  <c r="M17" i="8"/>
  <c r="L17" i="8"/>
  <c r="K17" i="8"/>
  <c r="O16" i="8"/>
  <c r="N16" i="8"/>
  <c r="M16" i="8"/>
  <c r="L16" i="8"/>
  <c r="K16" i="8"/>
  <c r="O15" i="8"/>
  <c r="N15" i="8"/>
  <c r="M15" i="8"/>
  <c r="L15" i="8"/>
  <c r="K15" i="8"/>
  <c r="O14" i="8"/>
  <c r="N14" i="8"/>
  <c r="M14" i="8"/>
  <c r="L14" i="8"/>
  <c r="K14" i="8"/>
  <c r="O13" i="8"/>
  <c r="N13" i="8"/>
  <c r="M13" i="8"/>
  <c r="L13" i="8"/>
  <c r="K13" i="8"/>
  <c r="O12" i="8"/>
  <c r="N12" i="8"/>
  <c r="M12" i="8"/>
  <c r="L12" i="8"/>
  <c r="K12" i="8"/>
  <c r="O11" i="8"/>
  <c r="N11" i="8"/>
  <c r="M11" i="8"/>
  <c r="L11" i="8"/>
  <c r="K11" i="8"/>
  <c r="O10" i="8"/>
  <c r="N10" i="8"/>
  <c r="M10" i="8"/>
  <c r="L10" i="8"/>
  <c r="K10" i="8"/>
  <c r="O9" i="8"/>
  <c r="N9" i="8"/>
  <c r="M9" i="8"/>
  <c r="L9" i="8"/>
  <c r="K9" i="8"/>
  <c r="O8" i="8"/>
  <c r="N8" i="8"/>
  <c r="M8" i="8"/>
  <c r="L8" i="8"/>
  <c r="K8" i="8"/>
  <c r="O7" i="8"/>
  <c r="N7" i="8"/>
  <c r="M7" i="8"/>
  <c r="L7" i="8"/>
  <c r="K7" i="8"/>
  <c r="O6" i="8"/>
  <c r="N6" i="8"/>
  <c r="M6" i="8"/>
  <c r="L6" i="8"/>
  <c r="K6" i="8"/>
  <c r="O5" i="8"/>
  <c r="N5" i="8"/>
  <c r="M5" i="8"/>
  <c r="L5" i="8"/>
  <c r="K5" i="8"/>
  <c r="O34" i="4"/>
  <c r="N34" i="4"/>
  <c r="M34" i="4"/>
  <c r="L34" i="4"/>
  <c r="K34" i="4"/>
  <c r="O33" i="4"/>
  <c r="N33" i="4"/>
  <c r="M33" i="4"/>
  <c r="L33" i="4"/>
  <c r="K33" i="4"/>
  <c r="O32" i="4"/>
  <c r="N32" i="4"/>
  <c r="M32" i="4"/>
  <c r="L32" i="4"/>
  <c r="K32" i="4"/>
  <c r="O31" i="4"/>
  <c r="N31" i="4"/>
  <c r="M31" i="4"/>
  <c r="L31" i="4"/>
  <c r="K31" i="4"/>
  <c r="O30" i="4"/>
  <c r="N30" i="4"/>
  <c r="M30" i="4"/>
  <c r="L30" i="4"/>
  <c r="K30" i="4"/>
  <c r="O29" i="4"/>
  <c r="N29" i="4"/>
  <c r="M29" i="4"/>
  <c r="L29" i="4"/>
  <c r="K29" i="4"/>
  <c r="O28" i="4"/>
  <c r="N28" i="4"/>
  <c r="M28" i="4"/>
  <c r="L28" i="4"/>
  <c r="K28" i="4"/>
  <c r="O27" i="4"/>
  <c r="N27" i="4"/>
  <c r="M27" i="4"/>
  <c r="L27" i="4"/>
  <c r="K27" i="4"/>
  <c r="O26" i="4"/>
  <c r="N26" i="4"/>
  <c r="M26" i="4"/>
  <c r="L26" i="4"/>
  <c r="K26" i="4"/>
  <c r="O25" i="4"/>
  <c r="N25" i="4"/>
  <c r="M25" i="4"/>
  <c r="L25" i="4"/>
  <c r="K25" i="4"/>
  <c r="O24" i="4"/>
  <c r="N24" i="4"/>
  <c r="M24" i="4"/>
  <c r="L24" i="4"/>
  <c r="K24" i="4"/>
  <c r="O23" i="4"/>
  <c r="N23" i="4"/>
  <c r="M23" i="4"/>
  <c r="L23" i="4"/>
  <c r="K23" i="4"/>
  <c r="O22" i="4"/>
  <c r="N22" i="4"/>
  <c r="M22" i="4"/>
  <c r="L22" i="4"/>
  <c r="K22" i="4"/>
  <c r="O21" i="4"/>
  <c r="N21" i="4"/>
  <c r="M21" i="4"/>
  <c r="L21" i="4"/>
  <c r="K21" i="4"/>
  <c r="O20" i="4"/>
  <c r="N20" i="4"/>
  <c r="M20" i="4"/>
  <c r="L20" i="4"/>
  <c r="K20" i="4"/>
  <c r="O19" i="4"/>
  <c r="N19" i="4"/>
  <c r="M19" i="4"/>
  <c r="L19" i="4"/>
  <c r="K19" i="4"/>
  <c r="O18" i="4"/>
  <c r="N18" i="4"/>
  <c r="M18" i="4"/>
  <c r="L18" i="4"/>
  <c r="K18" i="4"/>
  <c r="O17" i="4"/>
  <c r="N17" i="4"/>
  <c r="M17" i="4"/>
  <c r="L17" i="4"/>
  <c r="K17" i="4"/>
  <c r="O16" i="4"/>
  <c r="N16" i="4"/>
  <c r="M16" i="4"/>
  <c r="L16" i="4"/>
  <c r="K16" i="4"/>
  <c r="O15" i="4"/>
  <c r="N15" i="4"/>
  <c r="M15" i="4"/>
  <c r="L15" i="4"/>
  <c r="K15" i="4"/>
  <c r="O14" i="4"/>
  <c r="N14" i="4"/>
  <c r="M14" i="4"/>
  <c r="L14" i="4"/>
  <c r="K14" i="4"/>
  <c r="O13" i="4"/>
  <c r="N13" i="4"/>
  <c r="M13" i="4"/>
  <c r="L13" i="4"/>
  <c r="K13" i="4"/>
  <c r="O12" i="4"/>
  <c r="N12" i="4"/>
  <c r="M12" i="4"/>
  <c r="L12" i="4"/>
  <c r="K12" i="4"/>
  <c r="O11" i="4"/>
  <c r="N11" i="4"/>
  <c r="M11" i="4"/>
  <c r="L11" i="4"/>
  <c r="K11" i="4"/>
  <c r="O10" i="4"/>
  <c r="N10" i="4"/>
  <c r="M10" i="4"/>
  <c r="L10" i="4"/>
  <c r="K10" i="4"/>
  <c r="O9" i="4"/>
  <c r="N9" i="4"/>
  <c r="M9" i="4"/>
  <c r="L9" i="4"/>
  <c r="K9" i="4"/>
  <c r="O8" i="4"/>
  <c r="N8" i="4"/>
  <c r="M8" i="4"/>
  <c r="L8" i="4"/>
  <c r="K8" i="4"/>
  <c r="O7" i="4"/>
  <c r="N7" i="4"/>
  <c r="M7" i="4"/>
  <c r="L7" i="4"/>
  <c r="K7" i="4"/>
  <c r="O6" i="4"/>
  <c r="N6" i="4"/>
  <c r="M6" i="4"/>
  <c r="L6" i="4"/>
  <c r="K6" i="4"/>
  <c r="O5" i="4"/>
  <c r="N5" i="4"/>
  <c r="M5" i="4"/>
  <c r="L5" i="4"/>
  <c r="K5" i="4"/>
  <c r="D24" i="8" l="1"/>
  <c r="D24" i="6"/>
  <c r="E24" i="6"/>
  <c r="F24" i="6"/>
  <c r="G24" i="6"/>
  <c r="H24" i="6"/>
  <c r="E24" i="8"/>
  <c r="F24" i="8"/>
  <c r="G24" i="8"/>
  <c r="H24" i="8"/>
  <c r="D24" i="4"/>
  <c r="H24" i="4"/>
  <c r="E24" i="4"/>
  <c r="F24" i="4"/>
  <c r="G24" i="4"/>
  <c r="G25" i="4" l="1"/>
  <c r="H25" i="4"/>
  <c r="F25" i="4"/>
  <c r="E25" i="4"/>
  <c r="D25" i="4"/>
  <c r="H23" i="4"/>
  <c r="G23" i="4"/>
  <c r="F23" i="4"/>
  <c r="E23" i="4"/>
  <c r="D23" i="4"/>
  <c r="H22" i="4"/>
  <c r="G22" i="4"/>
  <c r="F22" i="4"/>
  <c r="E22" i="4"/>
  <c r="D22" i="4"/>
  <c r="H26" i="4"/>
  <c r="G26" i="4"/>
  <c r="F26" i="4"/>
  <c r="E26" i="4"/>
  <c r="D26" i="4"/>
  <c r="H21" i="4"/>
  <c r="G21" i="4"/>
  <c r="F21" i="4"/>
  <c r="E21" i="4"/>
  <c r="D21" i="4"/>
  <c r="H20" i="4"/>
  <c r="G20" i="4"/>
  <c r="F20" i="4"/>
  <c r="E20" i="4"/>
  <c r="D20" i="4"/>
  <c r="H19" i="4"/>
  <c r="G19" i="4"/>
  <c r="F19" i="4"/>
  <c r="E19" i="4"/>
  <c r="D19" i="4"/>
  <c r="H18" i="4"/>
  <c r="G18" i="4"/>
  <c r="F18" i="4"/>
  <c r="E18" i="4"/>
  <c r="D18" i="4"/>
  <c r="H17" i="4"/>
  <c r="G17" i="4"/>
  <c r="F17" i="4"/>
  <c r="E17" i="4"/>
  <c r="D17" i="4"/>
  <c r="H16" i="4"/>
  <c r="G16" i="4"/>
  <c r="F16" i="4"/>
  <c r="E16" i="4"/>
  <c r="D16" i="4"/>
  <c r="H15" i="4"/>
  <c r="G15" i="4"/>
  <c r="F15" i="4"/>
  <c r="E15" i="4"/>
  <c r="D15" i="4"/>
  <c r="H6" i="4"/>
  <c r="G6" i="4"/>
  <c r="F6" i="4"/>
  <c r="E6" i="4"/>
  <c r="D6" i="4"/>
  <c r="H5" i="4"/>
  <c r="G5" i="4"/>
  <c r="F5" i="4"/>
  <c r="E5" i="4"/>
  <c r="D5" i="4"/>
  <c r="H25" i="8"/>
  <c r="G25" i="8"/>
  <c r="F25" i="8"/>
  <c r="E25" i="8"/>
  <c r="D25" i="8"/>
  <c r="H23" i="8"/>
  <c r="G23" i="8"/>
  <c r="F23" i="8"/>
  <c r="E23" i="8"/>
  <c r="D23" i="8"/>
  <c r="H22" i="8"/>
  <c r="G22" i="8"/>
  <c r="F22" i="8"/>
  <c r="E22" i="8"/>
  <c r="D22" i="8"/>
  <c r="H26" i="8"/>
  <c r="G26" i="8"/>
  <c r="F26" i="8"/>
  <c r="E26" i="8"/>
  <c r="D26" i="8"/>
  <c r="H21" i="8"/>
  <c r="G21" i="8"/>
  <c r="F21" i="8"/>
  <c r="E21" i="8"/>
  <c r="D21" i="8"/>
  <c r="H20" i="8"/>
  <c r="G20" i="8"/>
  <c r="F20" i="8"/>
  <c r="E20" i="8"/>
  <c r="D20" i="8"/>
  <c r="H19" i="8"/>
  <c r="G19" i="8"/>
  <c r="F19" i="8"/>
  <c r="E19" i="8"/>
  <c r="D19" i="8"/>
  <c r="H18" i="8"/>
  <c r="G18" i="8"/>
  <c r="F18" i="8"/>
  <c r="E18" i="8"/>
  <c r="D18" i="8"/>
  <c r="H17" i="8"/>
  <c r="G17" i="8"/>
  <c r="F17" i="8"/>
  <c r="E17" i="8"/>
  <c r="D17" i="8"/>
  <c r="H16" i="8"/>
  <c r="G16" i="8"/>
  <c r="F16" i="8"/>
  <c r="E16" i="8"/>
  <c r="D16" i="8"/>
  <c r="H15" i="8"/>
  <c r="G15" i="8"/>
  <c r="F15" i="8"/>
  <c r="E15" i="8"/>
  <c r="D15" i="8"/>
  <c r="H6" i="8"/>
  <c r="G6" i="8"/>
  <c r="F6" i="8"/>
  <c r="E6" i="8"/>
  <c r="D6" i="8"/>
  <c r="H5" i="8"/>
  <c r="G5" i="8"/>
  <c r="F5" i="8"/>
  <c r="E5" i="8"/>
  <c r="D5" i="8"/>
  <c r="H25" i="6" l="1"/>
  <c r="G25" i="6"/>
  <c r="F25" i="6"/>
  <c r="E25" i="6"/>
  <c r="D25" i="6"/>
  <c r="H26" i="6"/>
  <c r="D26" i="6"/>
  <c r="F26" i="6" l="1"/>
  <c r="G26" i="6"/>
  <c r="E26" i="6"/>
  <c r="E6" i="6"/>
  <c r="E5" i="6"/>
  <c r="E15" i="6"/>
  <c r="E16" i="6"/>
  <c r="E17" i="6"/>
  <c r="E18" i="6"/>
  <c r="E19" i="6"/>
  <c r="E20" i="6"/>
  <c r="E21" i="6"/>
  <c r="E22" i="6"/>
  <c r="E23" i="6"/>
  <c r="F6" i="6"/>
  <c r="F5" i="6"/>
  <c r="F15" i="6"/>
  <c r="F16" i="6"/>
  <c r="F17" i="6"/>
  <c r="F18" i="6"/>
  <c r="F19" i="6"/>
  <c r="F20" i="6"/>
  <c r="F21" i="6"/>
  <c r="F22" i="6"/>
  <c r="F23" i="6"/>
  <c r="G15" i="6"/>
  <c r="G16" i="6"/>
  <c r="G17" i="6"/>
  <c r="G18" i="6"/>
  <c r="G19" i="6"/>
  <c r="G20" i="6"/>
  <c r="G21" i="6"/>
  <c r="G22" i="6"/>
  <c r="G23" i="6"/>
  <c r="G6" i="6"/>
  <c r="G5" i="6"/>
  <c r="D21" i="6"/>
  <c r="D17" i="6"/>
  <c r="D6" i="6"/>
  <c r="D20" i="6"/>
  <c r="D16" i="6"/>
  <c r="D5" i="6"/>
  <c r="D23" i="6"/>
  <c r="D19" i="6"/>
  <c r="D15" i="6"/>
  <c r="D22" i="6"/>
  <c r="D18" i="6"/>
  <c r="H5" i="6"/>
  <c r="H15" i="6"/>
  <c r="H16" i="6"/>
  <c r="H17" i="6"/>
  <c r="H18" i="6"/>
  <c r="H19" i="6"/>
  <c r="H20" i="6"/>
  <c r="H21" i="6"/>
  <c r="H22" i="6"/>
  <c r="H23" i="6"/>
  <c r="H6" i="6"/>
</calcChain>
</file>

<file path=xl/comments1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<sst xmlns="http://schemas.openxmlformats.org/spreadsheetml/2006/main" count="96" uniqueCount="25">
  <si>
    <t>Maximum</t>
  </si>
  <si>
    <t>Mean</t>
  </si>
  <si>
    <t>Median</t>
  </si>
  <si>
    <t>Minimum</t>
  </si>
  <si>
    <t>Std deviation</t>
  </si>
  <si>
    <t>Sydney EGP</t>
  </si>
  <si>
    <t>Adelaide MAP</t>
  </si>
  <si>
    <t>Sydney MSP</t>
  </si>
  <si>
    <t>% days positive</t>
  </si>
  <si>
    <t>% days negative</t>
  </si>
  <si>
    <t>Summary statistics GJ/d</t>
  </si>
  <si>
    <t>No of days</t>
  </si>
  <si>
    <t>MOS increase</t>
  </si>
  <si>
    <t>MOS decrease</t>
  </si>
  <si>
    <t>Brisbane RBP</t>
  </si>
  <si>
    <t>Adelaide SEAGas</t>
  </si>
  <si>
    <t>Figure 2 - Distribution of daily MOS quantities</t>
  </si>
  <si>
    <t xml:space="preserve">Table 2 - Summary statistics of daily MOS quantities 
</t>
  </si>
  <si>
    <t>Table 3 - Daily MOS quantities (GJ/d)</t>
  </si>
  <si>
    <t xml:space="preserve">Figure 2 - Distribution of daily MOS quantities </t>
  </si>
  <si>
    <t>Figure 1 - Curves of daily MOS quantities</t>
  </si>
  <si>
    <t>Table 1 - Maximum MOS quantity (GJ/d)</t>
  </si>
  <si>
    <t>MOS Period: June 2018</t>
  </si>
  <si>
    <t>MOS Period: July 2018</t>
  </si>
  <si>
    <t>MOS Period: August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</si>
</sst>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0.0%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22"/>
      <name val="Arial"/>
      <family val="2"/>
    </font>
    <font>
      <sz val="9"/>
      <color indexed="56"/>
      <name val="Arial"/>
      <family val="2"/>
    </font>
    <font>
      <b/>
      <sz val="9"/>
      <color indexed="56"/>
      <name val="Arial"/>
      <family val="2"/>
    </font>
    <font>
      <sz val="10"/>
      <color indexed="56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9"/>
      <color indexed="18"/>
      <name val="Arial"/>
      <family val="2"/>
    </font>
    <font>
      <b/>
      <sz val="9"/>
      <color indexed="1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/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Border="1"/>
    <xf numFmtId="0" fontId="3" fillId="0" borderId="0" xfId="0" quotePrefix="1" applyFont="1"/>
    <xf numFmtId="1" fontId="3" fillId="0" borderId="0" xfId="0" applyNumberFormat="1" applyFont="1" applyBorder="1"/>
    <xf numFmtId="165" fontId="3" fillId="0" borderId="0" xfId="4" applyNumberFormat="1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9" fontId="3" fillId="0" borderId="0" xfId="4" applyFont="1" applyBorder="1"/>
    <xf numFmtId="9" fontId="3" fillId="0" borderId="0" xfId="4" applyFont="1" applyFill="1" applyBorder="1"/>
    <xf numFmtId="9" fontId="3" fillId="0" borderId="0" xfId="0" applyNumberFormat="1" applyFont="1"/>
    <xf numFmtId="0" fontId="6" fillId="0" borderId="0" xfId="0" applyFont="1"/>
    <xf numFmtId="2" fontId="6" fillId="0" borderId="0" xfId="0" applyNumberFormat="1" applyFont="1"/>
    <xf numFmtId="164" fontId="6" fillId="0" borderId="0" xfId="0" applyNumberFormat="1" applyFont="1"/>
    <xf numFmtId="0" fontId="5" fillId="0" borderId="0" xfId="0" applyFont="1" applyAlignment="1"/>
    <xf numFmtId="3" fontId="7" fillId="2" borderId="0" xfId="1" applyNumberFormat="1" applyFont="1" applyFill="1" applyBorder="1"/>
    <xf numFmtId="164" fontId="7" fillId="3" borderId="8" xfId="0" applyNumberFormat="1" applyFont="1" applyFill="1" applyBorder="1"/>
    <xf numFmtId="164" fontId="7" fillId="2" borderId="9" xfId="0" applyNumberFormat="1" applyFont="1" applyFill="1" applyBorder="1" applyAlignment="1">
      <alignment horizontal="center"/>
    </xf>
    <xf numFmtId="9" fontId="7" fillId="2" borderId="10" xfId="0" applyNumberFormat="1" applyFont="1" applyFill="1" applyBorder="1" applyAlignment="1">
      <alignment horizontal="center"/>
    </xf>
    <xf numFmtId="9" fontId="7" fillId="2" borderId="10" xfId="4" applyFont="1" applyFill="1" applyBorder="1" applyAlignment="1">
      <alignment horizontal="center"/>
    </xf>
    <xf numFmtId="3" fontId="7" fillId="2" borderId="11" xfId="1" applyNumberFormat="1" applyFont="1" applyFill="1" applyBorder="1"/>
    <xf numFmtId="0" fontId="9" fillId="2" borderId="7" xfId="0" applyFont="1" applyFill="1" applyBorder="1"/>
    <xf numFmtId="164" fontId="7" fillId="2" borderId="5" xfId="0" applyNumberFormat="1" applyFont="1" applyFill="1" applyBorder="1"/>
    <xf numFmtId="164" fontId="7" fillId="2" borderId="6" xfId="0" applyNumberFormat="1" applyFont="1" applyFill="1" applyBorder="1"/>
    <xf numFmtId="0" fontId="8" fillId="0" borderId="0" xfId="0" applyFont="1" applyBorder="1" applyAlignment="1">
      <alignment wrapText="1"/>
    </xf>
    <xf numFmtId="2" fontId="10" fillId="4" borderId="13" xfId="0" applyNumberFormat="1" applyFont="1" applyFill="1" applyBorder="1" applyAlignment="1">
      <alignment horizontal="center" wrapText="1"/>
    </xf>
    <xf numFmtId="2" fontId="10" fillId="4" borderId="14" xfId="0" applyNumberFormat="1" applyFont="1" applyFill="1" applyBorder="1" applyAlignment="1">
      <alignment horizontal="center" wrapText="1"/>
    </xf>
    <xf numFmtId="2" fontId="10" fillId="4" borderId="15" xfId="0" applyNumberFormat="1" applyFont="1" applyFill="1" applyBorder="1" applyAlignment="1">
      <alignment horizontal="center" wrapText="1"/>
    </xf>
    <xf numFmtId="3" fontId="7" fillId="2" borderId="5" xfId="1" applyNumberFormat="1" applyFont="1" applyFill="1" applyBorder="1"/>
    <xf numFmtId="3" fontId="7" fillId="2" borderId="12" xfId="1" applyNumberFormat="1" applyFont="1" applyFill="1" applyBorder="1"/>
    <xf numFmtId="3" fontId="7" fillId="2" borderId="16" xfId="1" applyNumberFormat="1" applyFont="1" applyFill="1" applyBorder="1"/>
    <xf numFmtId="3" fontId="7" fillId="2" borderId="7" xfId="1" applyNumberFormat="1" applyFont="1" applyFill="1" applyBorder="1"/>
    <xf numFmtId="3" fontId="7" fillId="2" borderId="17" xfId="1" applyNumberFormat="1" applyFont="1" applyFill="1" applyBorder="1"/>
    <xf numFmtId="3" fontId="7" fillId="2" borderId="6" xfId="1" applyNumberFormat="1" applyFont="1" applyFill="1" applyBorder="1"/>
    <xf numFmtId="3" fontId="7" fillId="2" borderId="18" xfId="1" applyNumberFormat="1" applyFont="1" applyFill="1" applyBorder="1"/>
    <xf numFmtId="2" fontId="10" fillId="4" borderId="0" xfId="0" applyNumberFormat="1" applyFont="1" applyFill="1" applyBorder="1" applyAlignment="1">
      <alignment horizontal="center" wrapText="1"/>
    </xf>
    <xf numFmtId="3" fontId="14" fillId="2" borderId="2" xfId="0" applyNumberFormat="1" applyFont="1" applyFill="1" applyBorder="1"/>
    <xf numFmtId="0" fontId="15" fillId="2" borderId="2" xfId="0" applyFont="1" applyFill="1" applyBorder="1"/>
    <xf numFmtId="0" fontId="3" fillId="0" borderId="0" xfId="0" applyFont="1" applyFill="1"/>
    <xf numFmtId="3" fontId="7" fillId="2" borderId="1" xfId="1" applyNumberFormat="1" applyFont="1" applyFill="1" applyBorder="1" applyAlignment="1">
      <alignment horizontal="center"/>
    </xf>
    <xf numFmtId="3" fontId="7" fillId="2" borderId="3" xfId="1" applyNumberFormat="1" applyFont="1" applyFill="1" applyBorder="1" applyAlignment="1">
      <alignment horizontal="center"/>
    </xf>
    <xf numFmtId="3" fontId="7" fillId="2" borderId="4" xfId="1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wrapText="1"/>
    </xf>
    <xf numFmtId="9" fontId="7" fillId="2" borderId="12" xfId="4" applyFont="1" applyFill="1" applyBorder="1"/>
    <xf numFmtId="9" fontId="7" fillId="2" borderId="16" xfId="4" applyFont="1" applyFill="1" applyBorder="1"/>
    <xf numFmtId="9" fontId="7" fillId="2" borderId="11" xfId="4" applyFont="1" applyFill="1" applyBorder="1"/>
    <xf numFmtId="9" fontId="7" fillId="2" borderId="18" xfId="4" applyFont="1" applyFill="1" applyBorder="1"/>
    <xf numFmtId="0" fontId="7" fillId="3" borderId="5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center" wrapText="1"/>
    </xf>
    <xf numFmtId="9" fontId="7" fillId="2" borderId="5" xfId="4" applyFont="1" applyFill="1" applyBorder="1"/>
    <xf numFmtId="9" fontId="7" fillId="2" borderId="6" xfId="4" applyFont="1" applyFill="1" applyBorder="1"/>
    <xf numFmtId="0" fontId="17" fillId="0" borderId="0" xfId="0" applyFont="1" applyFill="1" applyBorder="1"/>
    <xf numFmtId="3" fontId="18" fillId="0" borderId="0" xfId="1" applyNumberFormat="1" applyFont="1" applyFill="1" applyBorder="1"/>
    <xf numFmtId="164" fontId="7" fillId="2" borderId="5" xfId="0" applyNumberFormat="1" applyFont="1" applyFill="1" applyBorder="1" applyAlignment="1">
      <alignment horizontal="center"/>
    </xf>
    <xf numFmtId="9" fontId="7" fillId="2" borderId="7" xfId="0" applyNumberFormat="1" applyFont="1" applyFill="1" applyBorder="1" applyAlignment="1">
      <alignment horizontal="center"/>
    </xf>
    <xf numFmtId="9" fontId="7" fillId="2" borderId="7" xfId="4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0" fontId="9" fillId="2" borderId="5" xfId="0" applyFont="1" applyFill="1" applyBorder="1"/>
    <xf numFmtId="164" fontId="7" fillId="2" borderId="10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3" fontId="7" fillId="2" borderId="3" xfId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164" fontId="11" fillId="4" borderId="19" xfId="0" applyNumberFormat="1" applyFont="1" applyFill="1" applyBorder="1" applyAlignment="1">
      <alignment horizontal="center"/>
    </xf>
    <xf numFmtId="164" fontId="11" fillId="4" borderId="0" xfId="0" applyNumberFormat="1" applyFont="1" applyFill="1" applyBorder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32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'JUN 18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'JUN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18 MOS estimates'!$D$19:$H$19</c:f>
              <c:numCache>
                <c:formatCode>#,##0</c:formatCode>
                <c:ptCount val="5"/>
                <c:pt idx="0">
                  <c:v>-7472</c:v>
                </c:pt>
                <c:pt idx="1">
                  <c:v>922.80555249999998</c:v>
                </c:pt>
                <c:pt idx="2">
                  <c:v>-1183.25</c:v>
                </c:pt>
                <c:pt idx="3">
                  <c:v>-3897</c:v>
                </c:pt>
                <c:pt idx="4">
                  <c:v>-1454.75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 18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'JUN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18 MOS estimates'!$D$20:$H$20</c:f>
              <c:numCache>
                <c:formatCode>#,##0</c:formatCode>
                <c:ptCount val="5"/>
                <c:pt idx="0">
                  <c:v>-14581.449999999999</c:v>
                </c:pt>
                <c:pt idx="1">
                  <c:v>-896.84573149999994</c:v>
                </c:pt>
                <c:pt idx="2">
                  <c:v>-3922.6499999999996</c:v>
                </c:pt>
                <c:pt idx="3">
                  <c:v>-9171.85</c:v>
                </c:pt>
                <c:pt idx="4">
                  <c:v>-3335.0499999999997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 18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'JUN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18 MOS estimates'!$D$21:$H$21</c:f>
              <c:numCache>
                <c:formatCode>#,##0</c:formatCode>
                <c:ptCount val="5"/>
                <c:pt idx="0">
                  <c:v>-27935</c:v>
                </c:pt>
                <c:pt idx="1">
                  <c:v>-4167.6138000000001</c:v>
                </c:pt>
                <c:pt idx="2">
                  <c:v>-8687</c:v>
                </c:pt>
                <c:pt idx="3">
                  <c:v>-21049</c:v>
                </c:pt>
                <c:pt idx="4">
                  <c:v>-10911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 18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'JUN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18 MOS estimates'!$D$22:$H$22</c:f>
              <c:numCache>
                <c:formatCode>#,##0</c:formatCode>
                <c:ptCount val="5"/>
                <c:pt idx="0">
                  <c:v>-1871.5333333333333</c:v>
                </c:pt>
                <c:pt idx="1">
                  <c:v>2836.3450556666662</c:v>
                </c:pt>
                <c:pt idx="2">
                  <c:v>2244.6333333333332</c:v>
                </c:pt>
                <c:pt idx="3">
                  <c:v>-2408.1666666666665</c:v>
                </c:pt>
                <c:pt idx="4">
                  <c:v>21.266666666666666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 18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'JUN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18 MOS estimates'!$D$26:$H$26</c:f>
              <c:numCache>
                <c:formatCode>#,##0</c:formatCode>
                <c:ptCount val="5"/>
                <c:pt idx="0">
                  <c:v>-1923</c:v>
                </c:pt>
                <c:pt idx="1">
                  <c:v>2821.980955</c:v>
                </c:pt>
                <c:pt idx="2">
                  <c:v>1093</c:v>
                </c:pt>
                <c:pt idx="3">
                  <c:v>19.5</c:v>
                </c:pt>
                <c:pt idx="4">
                  <c:v>-99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 18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'JUN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18 MOS estimates'!$D$15:$H$15</c:f>
              <c:numCache>
                <c:formatCode>#,##0</c:formatCode>
                <c:ptCount val="5"/>
                <c:pt idx="0">
                  <c:v>23466</c:v>
                </c:pt>
                <c:pt idx="1">
                  <c:v>10349.000029999999</c:v>
                </c:pt>
                <c:pt idx="2">
                  <c:v>19734</c:v>
                </c:pt>
                <c:pt idx="3">
                  <c:v>147</c:v>
                </c:pt>
                <c:pt idx="4">
                  <c:v>7278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'JUN 18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'JUN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18 MOS estimates'!$D$16:$H$16</c:f>
              <c:numCache>
                <c:formatCode>#,##0</c:formatCode>
                <c:ptCount val="5"/>
                <c:pt idx="0">
                  <c:v>10999.449999999988</c:v>
                </c:pt>
                <c:pt idx="1">
                  <c:v>6840.4733184999968</c:v>
                </c:pt>
                <c:pt idx="2">
                  <c:v>11407.249999999996</c:v>
                </c:pt>
                <c:pt idx="3">
                  <c:v>109.49999999999997</c:v>
                </c:pt>
                <c:pt idx="4">
                  <c:v>3827.4999999999964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'JUN 18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'JUN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18 MOS estimates'!$D$17:$H$17</c:f>
              <c:numCache>
                <c:formatCode>#,##0</c:formatCode>
                <c:ptCount val="5"/>
                <c:pt idx="0">
                  <c:v>3942</c:v>
                </c:pt>
                <c:pt idx="1">
                  <c:v>4547.6903574999997</c:v>
                </c:pt>
                <c:pt idx="2">
                  <c:v>4598.75</c:v>
                </c:pt>
                <c:pt idx="3">
                  <c:v>61.75</c:v>
                </c:pt>
                <c:pt idx="4">
                  <c:v>1809.25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339012368"/>
        <c:axId val="429706704"/>
      </c:lineChart>
      <c:catAx>
        <c:axId val="33901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9706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970670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96540205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90123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44476258644"/>
          <c:w val="0.457570303712036"/>
          <c:h val="0.146452815557146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'JUN 18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'JUN 18 MOS estimates'!$K$5:$K$35</c:f>
              <c:numCache>
                <c:formatCode>#,##0</c:formatCode>
                <c:ptCount val="31"/>
                <c:pt idx="0">
                  <c:v>23466</c:v>
                </c:pt>
                <c:pt idx="1">
                  <c:v>12808</c:v>
                </c:pt>
                <c:pt idx="2">
                  <c:v>8789</c:v>
                </c:pt>
                <c:pt idx="3">
                  <c:v>7114</c:v>
                </c:pt>
                <c:pt idx="4">
                  <c:v>6758</c:v>
                </c:pt>
                <c:pt idx="5">
                  <c:v>5343</c:v>
                </c:pt>
                <c:pt idx="6">
                  <c:v>4949</c:v>
                </c:pt>
                <c:pt idx="7">
                  <c:v>4182</c:v>
                </c:pt>
                <c:pt idx="8">
                  <c:v>3222</c:v>
                </c:pt>
                <c:pt idx="9">
                  <c:v>2949</c:v>
                </c:pt>
                <c:pt idx="10">
                  <c:v>2084</c:v>
                </c:pt>
                <c:pt idx="11">
                  <c:v>1500</c:v>
                </c:pt>
                <c:pt idx="12">
                  <c:v>221</c:v>
                </c:pt>
                <c:pt idx="13">
                  <c:v>-916</c:v>
                </c:pt>
                <c:pt idx="14">
                  <c:v>-1604</c:v>
                </c:pt>
                <c:pt idx="15">
                  <c:v>-2242</c:v>
                </c:pt>
                <c:pt idx="16">
                  <c:v>-2852</c:v>
                </c:pt>
                <c:pt idx="17">
                  <c:v>-3364</c:v>
                </c:pt>
                <c:pt idx="18">
                  <c:v>-4240</c:v>
                </c:pt>
                <c:pt idx="19">
                  <c:v>-5143</c:v>
                </c:pt>
                <c:pt idx="20">
                  <c:v>-6619</c:v>
                </c:pt>
                <c:pt idx="21">
                  <c:v>-7148</c:v>
                </c:pt>
                <c:pt idx="22">
                  <c:v>-7580</c:v>
                </c:pt>
                <c:pt idx="23">
                  <c:v>-8384</c:v>
                </c:pt>
                <c:pt idx="24">
                  <c:v>-9532</c:v>
                </c:pt>
                <c:pt idx="25">
                  <c:v>-10827</c:v>
                </c:pt>
                <c:pt idx="26">
                  <c:v>-12224</c:v>
                </c:pt>
                <c:pt idx="27">
                  <c:v>-13251</c:v>
                </c:pt>
                <c:pt idx="28">
                  <c:v>-15670</c:v>
                </c:pt>
                <c:pt idx="29">
                  <c:v>-27935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'JUN 18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'JUN 18 MOS estimates'!$L$5:$L$35</c:f>
              <c:numCache>
                <c:formatCode>#,##0</c:formatCode>
                <c:ptCount val="31"/>
                <c:pt idx="0">
                  <c:v>10349.000029999999</c:v>
                </c:pt>
                <c:pt idx="1">
                  <c:v>7259.4500799999996</c:v>
                </c:pt>
                <c:pt idx="2">
                  <c:v>6328.3906100000004</c:v>
                </c:pt>
                <c:pt idx="3">
                  <c:v>5879.2664000000004</c:v>
                </c:pt>
                <c:pt idx="4">
                  <c:v>5402.6665000000003</c:v>
                </c:pt>
                <c:pt idx="5">
                  <c:v>5176.5779300000004</c:v>
                </c:pt>
                <c:pt idx="6">
                  <c:v>4712.9997000000003</c:v>
                </c:pt>
                <c:pt idx="7">
                  <c:v>4599.0006000000003</c:v>
                </c:pt>
                <c:pt idx="8">
                  <c:v>4393.7596299999996</c:v>
                </c:pt>
                <c:pt idx="9">
                  <c:v>4248.0321400000003</c:v>
                </c:pt>
                <c:pt idx="10">
                  <c:v>3979.9995199999998</c:v>
                </c:pt>
                <c:pt idx="11">
                  <c:v>3728.6723699999998</c:v>
                </c:pt>
                <c:pt idx="12">
                  <c:v>3602.99964</c:v>
                </c:pt>
                <c:pt idx="13">
                  <c:v>3179.2109099999998</c:v>
                </c:pt>
                <c:pt idx="14">
                  <c:v>2977.9594699999998</c:v>
                </c:pt>
                <c:pt idx="15">
                  <c:v>2666.0024400000002</c:v>
                </c:pt>
                <c:pt idx="16">
                  <c:v>2428.17238</c:v>
                </c:pt>
                <c:pt idx="17">
                  <c:v>2225.4726599999999</c:v>
                </c:pt>
                <c:pt idx="18">
                  <c:v>2088.5913099999998</c:v>
                </c:pt>
                <c:pt idx="19">
                  <c:v>1851.49559</c:v>
                </c:pt>
                <c:pt idx="20">
                  <c:v>1659.1998100000001</c:v>
                </c:pt>
                <c:pt idx="21">
                  <c:v>1093.3364799999999</c:v>
                </c:pt>
                <c:pt idx="22">
                  <c:v>865.96190999999999</c:v>
                </c:pt>
                <c:pt idx="23">
                  <c:v>518.37887999999998</c:v>
                </c:pt>
                <c:pt idx="24">
                  <c:v>275.71345000000002</c:v>
                </c:pt>
                <c:pt idx="25">
                  <c:v>-111.24316</c:v>
                </c:pt>
                <c:pt idx="26">
                  <c:v>-373.49416000000002</c:v>
                </c:pt>
                <c:pt idx="27">
                  <c:v>-643.38476000000003</c:v>
                </c:pt>
                <c:pt idx="28">
                  <c:v>-1104.22289</c:v>
                </c:pt>
                <c:pt idx="29">
                  <c:v>-4167.6138000000001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'JUN 18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'JUN 18 MOS estimates'!$M$5:$M$35</c:f>
              <c:numCache>
                <c:formatCode>#,##0</c:formatCode>
                <c:ptCount val="31"/>
                <c:pt idx="0">
                  <c:v>19734</c:v>
                </c:pt>
                <c:pt idx="1">
                  <c:v>11945</c:v>
                </c:pt>
                <c:pt idx="2">
                  <c:v>10750</c:v>
                </c:pt>
                <c:pt idx="3">
                  <c:v>8770</c:v>
                </c:pt>
                <c:pt idx="4">
                  <c:v>7881</c:v>
                </c:pt>
                <c:pt idx="5">
                  <c:v>6998</c:v>
                </c:pt>
                <c:pt idx="6">
                  <c:v>6170</c:v>
                </c:pt>
                <c:pt idx="7">
                  <c:v>4786</c:v>
                </c:pt>
                <c:pt idx="8">
                  <c:v>4037</c:v>
                </c:pt>
                <c:pt idx="9">
                  <c:v>3351</c:v>
                </c:pt>
                <c:pt idx="10">
                  <c:v>2632</c:v>
                </c:pt>
                <c:pt idx="11">
                  <c:v>2052</c:v>
                </c:pt>
                <c:pt idx="12">
                  <c:v>1830</c:v>
                </c:pt>
                <c:pt idx="13">
                  <c:v>1598</c:v>
                </c:pt>
                <c:pt idx="14">
                  <c:v>1214</c:v>
                </c:pt>
                <c:pt idx="15">
                  <c:v>972</c:v>
                </c:pt>
                <c:pt idx="16">
                  <c:v>713</c:v>
                </c:pt>
                <c:pt idx="17">
                  <c:v>411</c:v>
                </c:pt>
                <c:pt idx="18">
                  <c:v>88</c:v>
                </c:pt>
                <c:pt idx="19">
                  <c:v>-154</c:v>
                </c:pt>
                <c:pt idx="20">
                  <c:v>-656</c:v>
                </c:pt>
                <c:pt idx="21">
                  <c:v>-1025</c:v>
                </c:pt>
                <c:pt idx="22">
                  <c:v>-1236</c:v>
                </c:pt>
                <c:pt idx="23">
                  <c:v>-1504</c:v>
                </c:pt>
                <c:pt idx="24">
                  <c:v>-1905</c:v>
                </c:pt>
                <c:pt idx="25">
                  <c:v>-2550</c:v>
                </c:pt>
                <c:pt idx="26">
                  <c:v>-3133</c:v>
                </c:pt>
                <c:pt idx="27">
                  <c:v>-3360</c:v>
                </c:pt>
                <c:pt idx="28">
                  <c:v>-4383</c:v>
                </c:pt>
                <c:pt idx="29">
                  <c:v>-8687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'JUN 18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'JUN 18 MOS estimates'!$N$5:$N$35</c:f>
              <c:numCache>
                <c:formatCode>#,##0</c:formatCode>
                <c:ptCount val="31"/>
                <c:pt idx="0">
                  <c:v>147</c:v>
                </c:pt>
                <c:pt idx="1">
                  <c:v>114</c:v>
                </c:pt>
                <c:pt idx="2">
                  <c:v>104</c:v>
                </c:pt>
                <c:pt idx="3">
                  <c:v>97</c:v>
                </c:pt>
                <c:pt idx="4">
                  <c:v>86</c:v>
                </c:pt>
                <c:pt idx="5">
                  <c:v>81</c:v>
                </c:pt>
                <c:pt idx="6">
                  <c:v>69</c:v>
                </c:pt>
                <c:pt idx="7">
                  <c:v>64</c:v>
                </c:pt>
                <c:pt idx="8">
                  <c:v>55</c:v>
                </c:pt>
                <c:pt idx="9">
                  <c:v>52</c:v>
                </c:pt>
                <c:pt idx="10">
                  <c:v>45</c:v>
                </c:pt>
                <c:pt idx="11">
                  <c:v>37</c:v>
                </c:pt>
                <c:pt idx="12">
                  <c:v>28</c:v>
                </c:pt>
                <c:pt idx="13">
                  <c:v>25</c:v>
                </c:pt>
                <c:pt idx="14">
                  <c:v>21</c:v>
                </c:pt>
                <c:pt idx="15">
                  <c:v>18</c:v>
                </c:pt>
                <c:pt idx="16">
                  <c:v>16</c:v>
                </c:pt>
                <c:pt idx="17">
                  <c:v>1</c:v>
                </c:pt>
                <c:pt idx="18">
                  <c:v>-191</c:v>
                </c:pt>
                <c:pt idx="19">
                  <c:v>-752</c:v>
                </c:pt>
                <c:pt idx="20">
                  <c:v>-1624</c:v>
                </c:pt>
                <c:pt idx="21">
                  <c:v>-3033</c:v>
                </c:pt>
                <c:pt idx="22">
                  <c:v>-4185</c:v>
                </c:pt>
                <c:pt idx="23">
                  <c:v>-4720</c:v>
                </c:pt>
                <c:pt idx="24">
                  <c:v>-5673</c:v>
                </c:pt>
                <c:pt idx="25">
                  <c:v>-6464</c:v>
                </c:pt>
                <c:pt idx="26">
                  <c:v>-7393</c:v>
                </c:pt>
                <c:pt idx="27">
                  <c:v>-8497</c:v>
                </c:pt>
                <c:pt idx="28">
                  <c:v>-9724</c:v>
                </c:pt>
                <c:pt idx="29">
                  <c:v>-21049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'JUN 18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'JUN 18 MOS estimates'!$O$5:$O$35</c:f>
              <c:numCache>
                <c:formatCode>#,##0</c:formatCode>
                <c:ptCount val="31"/>
                <c:pt idx="0">
                  <c:v>7278</c:v>
                </c:pt>
                <c:pt idx="1">
                  <c:v>4444</c:v>
                </c:pt>
                <c:pt idx="2">
                  <c:v>3074</c:v>
                </c:pt>
                <c:pt idx="3">
                  <c:v>2917</c:v>
                </c:pt>
                <c:pt idx="4">
                  <c:v>2655</c:v>
                </c:pt>
                <c:pt idx="5">
                  <c:v>2257</c:v>
                </c:pt>
                <c:pt idx="6">
                  <c:v>2001</c:v>
                </c:pt>
                <c:pt idx="7">
                  <c:v>1869</c:v>
                </c:pt>
                <c:pt idx="8">
                  <c:v>1630</c:v>
                </c:pt>
                <c:pt idx="9">
                  <c:v>1395</c:v>
                </c:pt>
                <c:pt idx="10">
                  <c:v>1285</c:v>
                </c:pt>
                <c:pt idx="11">
                  <c:v>1003</c:v>
                </c:pt>
                <c:pt idx="12">
                  <c:v>706</c:v>
                </c:pt>
                <c:pt idx="13">
                  <c:v>404</c:v>
                </c:pt>
                <c:pt idx="14">
                  <c:v>82</c:v>
                </c:pt>
                <c:pt idx="15">
                  <c:v>-280</c:v>
                </c:pt>
                <c:pt idx="16">
                  <c:v>-329</c:v>
                </c:pt>
                <c:pt idx="17">
                  <c:v>-490</c:v>
                </c:pt>
                <c:pt idx="18">
                  <c:v>-606</c:v>
                </c:pt>
                <c:pt idx="19">
                  <c:v>-887</c:v>
                </c:pt>
                <c:pt idx="20">
                  <c:v>-1099</c:v>
                </c:pt>
                <c:pt idx="21">
                  <c:v>-1244</c:v>
                </c:pt>
                <c:pt idx="22">
                  <c:v>-1525</c:v>
                </c:pt>
                <c:pt idx="23">
                  <c:v>-1751</c:v>
                </c:pt>
                <c:pt idx="24">
                  <c:v>-1942</c:v>
                </c:pt>
                <c:pt idx="25">
                  <c:v>-2179</c:v>
                </c:pt>
                <c:pt idx="26">
                  <c:v>-2516</c:v>
                </c:pt>
                <c:pt idx="27">
                  <c:v>-2966</c:v>
                </c:pt>
                <c:pt idx="28">
                  <c:v>-3637</c:v>
                </c:pt>
                <c:pt idx="29">
                  <c:v>-10911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865632"/>
        <c:axId val="428359144"/>
      </c:lineChart>
      <c:catAx>
        <c:axId val="428865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43861184023"/>
              <c:y val="0.9374354960015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835914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42835914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5.1810090405365994E-2"/>
              <c:y val="0.413179229789258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8865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81714785653"/>
          <c:y val="0.74157265429540609"/>
          <c:w val="0.66537556138815979"/>
          <c:h val="0.142346241807493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'JUL 18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'JUL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18 MOS estimates'!$D$19:$H$19</c:f>
              <c:numCache>
                <c:formatCode>#,##0</c:formatCode>
                <c:ptCount val="5"/>
                <c:pt idx="0">
                  <c:v>-11232</c:v>
                </c:pt>
                <c:pt idx="1">
                  <c:v>1031.0244049999999</c:v>
                </c:pt>
                <c:pt idx="2">
                  <c:v>-2299</c:v>
                </c:pt>
                <c:pt idx="3">
                  <c:v>-1073</c:v>
                </c:pt>
                <c:pt idx="4">
                  <c:v>-1464.5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 18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'JUL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18 MOS estimates'!$D$20:$H$20</c:f>
              <c:numCache>
                <c:formatCode>#,##0</c:formatCode>
                <c:ptCount val="5"/>
                <c:pt idx="0">
                  <c:v>-18602</c:v>
                </c:pt>
                <c:pt idx="1">
                  <c:v>-1774.3796299999999</c:v>
                </c:pt>
                <c:pt idx="2">
                  <c:v>-5170</c:v>
                </c:pt>
                <c:pt idx="3">
                  <c:v>-7174.5</c:v>
                </c:pt>
                <c:pt idx="4">
                  <c:v>-3495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 18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'JUL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18 MOS estimates'!$D$21:$H$21</c:f>
              <c:numCache>
                <c:formatCode>#,##0</c:formatCode>
                <c:ptCount val="5"/>
                <c:pt idx="0">
                  <c:v>-28839</c:v>
                </c:pt>
                <c:pt idx="1">
                  <c:v>-3461.94526</c:v>
                </c:pt>
                <c:pt idx="2">
                  <c:v>-11412</c:v>
                </c:pt>
                <c:pt idx="3">
                  <c:v>-15100</c:v>
                </c:pt>
                <c:pt idx="4">
                  <c:v>-6774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 18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'JUL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18 MOS estimates'!$D$22:$H$22</c:f>
              <c:numCache>
                <c:formatCode>#,##0</c:formatCode>
                <c:ptCount val="5"/>
                <c:pt idx="0">
                  <c:v>-5863.2258064516127</c:v>
                </c:pt>
                <c:pt idx="1">
                  <c:v>3044.957924193548</c:v>
                </c:pt>
                <c:pt idx="2">
                  <c:v>644.19354838709683</c:v>
                </c:pt>
                <c:pt idx="3">
                  <c:v>-1313.258064516129</c:v>
                </c:pt>
                <c:pt idx="4">
                  <c:v>30.322580645161292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 18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'JUL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18 MOS estimates'!$D$26:$H$26</c:f>
              <c:numCache>
                <c:formatCode>#,##0</c:formatCode>
                <c:ptCount val="5"/>
                <c:pt idx="0">
                  <c:v>-6219</c:v>
                </c:pt>
                <c:pt idx="1">
                  <c:v>3003.7656299999999</c:v>
                </c:pt>
                <c:pt idx="2">
                  <c:v>333</c:v>
                </c:pt>
                <c:pt idx="3">
                  <c:v>30</c:v>
                </c:pt>
                <c:pt idx="4">
                  <c:v>-57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 18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'JUL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18 MOS estimates'!$D$15:$H$15</c:f>
              <c:numCache>
                <c:formatCode>#,##0</c:formatCode>
                <c:ptCount val="5"/>
                <c:pt idx="0">
                  <c:v>16053</c:v>
                </c:pt>
                <c:pt idx="1">
                  <c:v>12315.05451</c:v>
                </c:pt>
                <c:pt idx="2">
                  <c:v>13929</c:v>
                </c:pt>
                <c:pt idx="3">
                  <c:v>2022</c:v>
                </c:pt>
                <c:pt idx="4">
                  <c:v>6314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'JUL 18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'JUL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18 MOS estimates'!$D$16:$H$16</c:f>
              <c:numCache>
                <c:formatCode>#,##0</c:formatCode>
                <c:ptCount val="5"/>
                <c:pt idx="0">
                  <c:v>7867</c:v>
                </c:pt>
                <c:pt idx="1">
                  <c:v>6670.0000949999994</c:v>
                </c:pt>
                <c:pt idx="2">
                  <c:v>7895</c:v>
                </c:pt>
                <c:pt idx="3">
                  <c:v>139.5</c:v>
                </c:pt>
                <c:pt idx="4">
                  <c:v>3856.5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'JUL 18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'JUL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18 MOS estimates'!$D$17:$H$17</c:f>
              <c:numCache>
                <c:formatCode>#,##0</c:formatCode>
                <c:ptCount val="5"/>
                <c:pt idx="0">
                  <c:v>103.5</c:v>
                </c:pt>
                <c:pt idx="1">
                  <c:v>5062.5993099999996</c:v>
                </c:pt>
                <c:pt idx="2">
                  <c:v>3383.5</c:v>
                </c:pt>
                <c:pt idx="3">
                  <c:v>84.5</c:v>
                </c:pt>
                <c:pt idx="4">
                  <c:v>1522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530582504"/>
        <c:axId val="530582896"/>
      </c:lineChart>
      <c:catAx>
        <c:axId val="530582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058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05828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05825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'JUL 18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'JUL 18 MOS estimates'!$K$5:$K$35</c:f>
              <c:numCache>
                <c:formatCode>#,##0</c:formatCode>
                <c:ptCount val="31"/>
                <c:pt idx="0">
                  <c:v>16053</c:v>
                </c:pt>
                <c:pt idx="1">
                  <c:v>10518</c:v>
                </c:pt>
                <c:pt idx="2">
                  <c:v>5216</c:v>
                </c:pt>
                <c:pt idx="3">
                  <c:v>4239</c:v>
                </c:pt>
                <c:pt idx="4">
                  <c:v>3792</c:v>
                </c:pt>
                <c:pt idx="5">
                  <c:v>3347</c:v>
                </c:pt>
                <c:pt idx="6">
                  <c:v>1853</c:v>
                </c:pt>
                <c:pt idx="7">
                  <c:v>298</c:v>
                </c:pt>
                <c:pt idx="8">
                  <c:v>-91</c:v>
                </c:pt>
                <c:pt idx="9">
                  <c:v>-1598</c:v>
                </c:pt>
                <c:pt idx="10">
                  <c:v>-2706</c:v>
                </c:pt>
                <c:pt idx="11">
                  <c:v>-3594</c:v>
                </c:pt>
                <c:pt idx="12">
                  <c:v>-4147</c:v>
                </c:pt>
                <c:pt idx="13">
                  <c:v>-5050</c:v>
                </c:pt>
                <c:pt idx="14">
                  <c:v>-5702</c:v>
                </c:pt>
                <c:pt idx="15">
                  <c:v>-6219</c:v>
                </c:pt>
                <c:pt idx="16">
                  <c:v>-6608</c:v>
                </c:pt>
                <c:pt idx="17">
                  <c:v>-6810</c:v>
                </c:pt>
                <c:pt idx="18">
                  <c:v>-7883</c:v>
                </c:pt>
                <c:pt idx="19">
                  <c:v>-8470</c:v>
                </c:pt>
                <c:pt idx="20">
                  <c:v>-9513</c:v>
                </c:pt>
                <c:pt idx="21">
                  <c:v>-10037</c:v>
                </c:pt>
                <c:pt idx="22">
                  <c:v>-10528</c:v>
                </c:pt>
                <c:pt idx="23">
                  <c:v>-11936</c:v>
                </c:pt>
                <c:pt idx="24">
                  <c:v>-12919</c:v>
                </c:pt>
                <c:pt idx="25">
                  <c:v>-14062</c:v>
                </c:pt>
                <c:pt idx="26">
                  <c:v>-16081</c:v>
                </c:pt>
                <c:pt idx="27">
                  <c:v>-17079</c:v>
                </c:pt>
                <c:pt idx="28">
                  <c:v>-17718</c:v>
                </c:pt>
                <c:pt idx="29">
                  <c:v>-19486</c:v>
                </c:pt>
                <c:pt idx="30">
                  <c:v>-28839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'JUL 18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'JUL 18 MOS estimates'!$L$5:$L$35</c:f>
              <c:numCache>
                <c:formatCode>#,##0</c:formatCode>
                <c:ptCount val="31"/>
                <c:pt idx="0">
                  <c:v>12315.05451</c:v>
                </c:pt>
                <c:pt idx="1">
                  <c:v>6945.9999299999999</c:v>
                </c:pt>
                <c:pt idx="2">
                  <c:v>6394.0002599999998</c:v>
                </c:pt>
                <c:pt idx="3">
                  <c:v>6194.0317800000003</c:v>
                </c:pt>
                <c:pt idx="4">
                  <c:v>6120.9999699999998</c:v>
                </c:pt>
                <c:pt idx="5">
                  <c:v>5848.2779099999998</c:v>
                </c:pt>
                <c:pt idx="6">
                  <c:v>5497.8340399999997</c:v>
                </c:pt>
                <c:pt idx="7">
                  <c:v>5261.8187099999996</c:v>
                </c:pt>
                <c:pt idx="8">
                  <c:v>4863.3799099999997</c:v>
                </c:pt>
                <c:pt idx="9">
                  <c:v>4618.9403199999997</c:v>
                </c:pt>
                <c:pt idx="10">
                  <c:v>4398.9998400000004</c:v>
                </c:pt>
                <c:pt idx="11">
                  <c:v>4209.9999900000003</c:v>
                </c:pt>
                <c:pt idx="12">
                  <c:v>4027.5214900000001</c:v>
                </c:pt>
                <c:pt idx="13">
                  <c:v>3539.8354599999998</c:v>
                </c:pt>
                <c:pt idx="14">
                  <c:v>3371.1700300000002</c:v>
                </c:pt>
                <c:pt idx="15">
                  <c:v>3003.7656299999999</c:v>
                </c:pt>
                <c:pt idx="16">
                  <c:v>2721.0741899999998</c:v>
                </c:pt>
                <c:pt idx="17">
                  <c:v>2554.9997600000002</c:v>
                </c:pt>
                <c:pt idx="18">
                  <c:v>2233.89653</c:v>
                </c:pt>
                <c:pt idx="19">
                  <c:v>2088.1718500000002</c:v>
                </c:pt>
                <c:pt idx="20">
                  <c:v>1587.27198</c:v>
                </c:pt>
                <c:pt idx="21">
                  <c:v>1475.9341300000001</c:v>
                </c:pt>
                <c:pt idx="22">
                  <c:v>1211.8535099999999</c:v>
                </c:pt>
                <c:pt idx="23">
                  <c:v>850.19529999999997</c:v>
                </c:pt>
                <c:pt idx="24">
                  <c:v>686.04886999999997</c:v>
                </c:pt>
                <c:pt idx="25">
                  <c:v>364.92187000000001</c:v>
                </c:pt>
                <c:pt idx="26">
                  <c:v>-199.15423999999999</c:v>
                </c:pt>
                <c:pt idx="27">
                  <c:v>-782.44335999999998</c:v>
                </c:pt>
                <c:pt idx="28">
                  <c:v>-1185.1621</c:v>
                </c:pt>
                <c:pt idx="29">
                  <c:v>-2363.5971599999998</c:v>
                </c:pt>
                <c:pt idx="30">
                  <c:v>-3461.94526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'JUL 18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'JUL 18 MOS estimates'!$M$5:$M$35</c:f>
              <c:numCache>
                <c:formatCode>#,##0</c:formatCode>
                <c:ptCount val="31"/>
                <c:pt idx="0">
                  <c:v>13929</c:v>
                </c:pt>
                <c:pt idx="1">
                  <c:v>8794</c:v>
                </c:pt>
                <c:pt idx="2">
                  <c:v>6996</c:v>
                </c:pt>
                <c:pt idx="3">
                  <c:v>5847</c:v>
                </c:pt>
                <c:pt idx="4">
                  <c:v>5403</c:v>
                </c:pt>
                <c:pt idx="5">
                  <c:v>4773</c:v>
                </c:pt>
                <c:pt idx="6">
                  <c:v>4140</c:v>
                </c:pt>
                <c:pt idx="7">
                  <c:v>3651</c:v>
                </c:pt>
                <c:pt idx="8">
                  <c:v>3116</c:v>
                </c:pt>
                <c:pt idx="9">
                  <c:v>2669</c:v>
                </c:pt>
                <c:pt idx="10">
                  <c:v>2027</c:v>
                </c:pt>
                <c:pt idx="11">
                  <c:v>1389</c:v>
                </c:pt>
                <c:pt idx="12">
                  <c:v>1137</c:v>
                </c:pt>
                <c:pt idx="13">
                  <c:v>897</c:v>
                </c:pt>
                <c:pt idx="14">
                  <c:v>615</c:v>
                </c:pt>
                <c:pt idx="15">
                  <c:v>333</c:v>
                </c:pt>
                <c:pt idx="16">
                  <c:v>67</c:v>
                </c:pt>
                <c:pt idx="17">
                  <c:v>-151</c:v>
                </c:pt>
                <c:pt idx="18">
                  <c:v>-508</c:v>
                </c:pt>
                <c:pt idx="19">
                  <c:v>-795</c:v>
                </c:pt>
                <c:pt idx="20">
                  <c:v>-1257</c:v>
                </c:pt>
                <c:pt idx="21">
                  <c:v>-1906</c:v>
                </c:pt>
                <c:pt idx="22">
                  <c:v>-2144</c:v>
                </c:pt>
                <c:pt idx="23">
                  <c:v>-2454</c:v>
                </c:pt>
                <c:pt idx="24">
                  <c:v>-3022</c:v>
                </c:pt>
                <c:pt idx="25">
                  <c:v>-3599</c:v>
                </c:pt>
                <c:pt idx="26">
                  <c:v>-3926</c:v>
                </c:pt>
                <c:pt idx="27">
                  <c:v>-4299</c:v>
                </c:pt>
                <c:pt idx="28">
                  <c:v>-4797</c:v>
                </c:pt>
                <c:pt idx="29">
                  <c:v>-5543</c:v>
                </c:pt>
                <c:pt idx="30">
                  <c:v>-11412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'JUL 18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'JUL 18 MOS estimates'!$N$5:$N$35</c:f>
              <c:numCache>
                <c:formatCode>#,##0</c:formatCode>
                <c:ptCount val="31"/>
                <c:pt idx="0">
                  <c:v>2022</c:v>
                </c:pt>
                <c:pt idx="1">
                  <c:v>147</c:v>
                </c:pt>
                <c:pt idx="2">
                  <c:v>132</c:v>
                </c:pt>
                <c:pt idx="3">
                  <c:v>111</c:v>
                </c:pt>
                <c:pt idx="4">
                  <c:v>101</c:v>
                </c:pt>
                <c:pt idx="5">
                  <c:v>99</c:v>
                </c:pt>
                <c:pt idx="6">
                  <c:v>97</c:v>
                </c:pt>
                <c:pt idx="7">
                  <c:v>88</c:v>
                </c:pt>
                <c:pt idx="8">
                  <c:v>81</c:v>
                </c:pt>
                <c:pt idx="9">
                  <c:v>74</c:v>
                </c:pt>
                <c:pt idx="10">
                  <c:v>68</c:v>
                </c:pt>
                <c:pt idx="11">
                  <c:v>63</c:v>
                </c:pt>
                <c:pt idx="12">
                  <c:v>52</c:v>
                </c:pt>
                <c:pt idx="13">
                  <c:v>42</c:v>
                </c:pt>
                <c:pt idx="14">
                  <c:v>33</c:v>
                </c:pt>
                <c:pt idx="15">
                  <c:v>30</c:v>
                </c:pt>
                <c:pt idx="16">
                  <c:v>24</c:v>
                </c:pt>
                <c:pt idx="17">
                  <c:v>21</c:v>
                </c:pt>
                <c:pt idx="18">
                  <c:v>17</c:v>
                </c:pt>
                <c:pt idx="19">
                  <c:v>0</c:v>
                </c:pt>
                <c:pt idx="20">
                  <c:v>-143</c:v>
                </c:pt>
                <c:pt idx="21">
                  <c:v>-345</c:v>
                </c:pt>
                <c:pt idx="22">
                  <c:v>-735</c:v>
                </c:pt>
                <c:pt idx="23">
                  <c:v>-1411</c:v>
                </c:pt>
                <c:pt idx="24">
                  <c:v>-1672</c:v>
                </c:pt>
                <c:pt idx="25">
                  <c:v>-2189</c:v>
                </c:pt>
                <c:pt idx="26">
                  <c:v>-3131</c:v>
                </c:pt>
                <c:pt idx="27">
                  <c:v>-4938</c:v>
                </c:pt>
                <c:pt idx="28">
                  <c:v>-6556</c:v>
                </c:pt>
                <c:pt idx="29">
                  <c:v>-7793</c:v>
                </c:pt>
                <c:pt idx="30">
                  <c:v>-15100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'JUL 18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'JUL 18 MOS estimates'!$O$5:$O$35</c:f>
              <c:numCache>
                <c:formatCode>#,##0</c:formatCode>
                <c:ptCount val="31"/>
                <c:pt idx="0">
                  <c:v>6314</c:v>
                </c:pt>
                <c:pt idx="1">
                  <c:v>4302</c:v>
                </c:pt>
                <c:pt idx="2">
                  <c:v>3411</c:v>
                </c:pt>
                <c:pt idx="3">
                  <c:v>2550</c:v>
                </c:pt>
                <c:pt idx="4">
                  <c:v>2234</c:v>
                </c:pt>
                <c:pt idx="5">
                  <c:v>1960</c:v>
                </c:pt>
                <c:pt idx="6">
                  <c:v>1716</c:v>
                </c:pt>
                <c:pt idx="7">
                  <c:v>1638</c:v>
                </c:pt>
                <c:pt idx="8">
                  <c:v>1406</c:v>
                </c:pt>
                <c:pt idx="9">
                  <c:v>1161</c:v>
                </c:pt>
                <c:pt idx="10">
                  <c:v>1000</c:v>
                </c:pt>
                <c:pt idx="11">
                  <c:v>778</c:v>
                </c:pt>
                <c:pt idx="12">
                  <c:v>589</c:v>
                </c:pt>
                <c:pt idx="13">
                  <c:v>422</c:v>
                </c:pt>
                <c:pt idx="14">
                  <c:v>163</c:v>
                </c:pt>
                <c:pt idx="15">
                  <c:v>-57</c:v>
                </c:pt>
                <c:pt idx="16">
                  <c:v>-222</c:v>
                </c:pt>
                <c:pt idx="17">
                  <c:v>-362</c:v>
                </c:pt>
                <c:pt idx="18">
                  <c:v>-563</c:v>
                </c:pt>
                <c:pt idx="19">
                  <c:v>-804</c:v>
                </c:pt>
                <c:pt idx="20">
                  <c:v>-1041</c:v>
                </c:pt>
                <c:pt idx="21">
                  <c:v>-1258</c:v>
                </c:pt>
                <c:pt idx="22">
                  <c:v>-1406</c:v>
                </c:pt>
                <c:pt idx="23">
                  <c:v>-1523</c:v>
                </c:pt>
                <c:pt idx="24">
                  <c:v>-1566</c:v>
                </c:pt>
                <c:pt idx="25">
                  <c:v>-1774</c:v>
                </c:pt>
                <c:pt idx="26">
                  <c:v>-2033</c:v>
                </c:pt>
                <c:pt idx="27">
                  <c:v>-2331</c:v>
                </c:pt>
                <c:pt idx="28">
                  <c:v>-3276</c:v>
                </c:pt>
                <c:pt idx="29">
                  <c:v>-3714</c:v>
                </c:pt>
                <c:pt idx="30">
                  <c:v>-6774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0584464"/>
        <c:axId val="530583680"/>
      </c:lineChart>
      <c:catAx>
        <c:axId val="530584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058368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53058368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0584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'AUG 18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'AUG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18 MOS estimates'!$D$19:$H$19</c:f>
              <c:numCache>
                <c:formatCode>#,##0</c:formatCode>
                <c:ptCount val="5"/>
                <c:pt idx="0">
                  <c:v>-9302.5</c:v>
                </c:pt>
                <c:pt idx="1">
                  <c:v>1194.495555</c:v>
                </c:pt>
                <c:pt idx="2">
                  <c:v>-3470.5</c:v>
                </c:pt>
                <c:pt idx="3">
                  <c:v>-148</c:v>
                </c:pt>
                <c:pt idx="4">
                  <c:v>-823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 18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'AUG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18 MOS estimates'!$D$20:$H$20</c:f>
              <c:numCache>
                <c:formatCode>#,##0</c:formatCode>
                <c:ptCount val="5"/>
                <c:pt idx="0">
                  <c:v>-16404</c:v>
                </c:pt>
                <c:pt idx="1">
                  <c:v>-2084.6792799999998</c:v>
                </c:pt>
                <c:pt idx="2">
                  <c:v>-6409.5</c:v>
                </c:pt>
                <c:pt idx="3">
                  <c:v>-5423.5</c:v>
                </c:pt>
                <c:pt idx="4">
                  <c:v>-2799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 18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'AUG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18 MOS estimates'!$D$21:$H$21</c:f>
              <c:numCache>
                <c:formatCode>#,##0</c:formatCode>
                <c:ptCount val="5"/>
                <c:pt idx="0">
                  <c:v>-21807</c:v>
                </c:pt>
                <c:pt idx="1">
                  <c:v>-3899.1872699999999</c:v>
                </c:pt>
                <c:pt idx="2">
                  <c:v>-10860</c:v>
                </c:pt>
                <c:pt idx="3">
                  <c:v>-13425</c:v>
                </c:pt>
                <c:pt idx="4">
                  <c:v>-7133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 18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'AUG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18 MOS estimates'!$D$22:$H$22</c:f>
              <c:numCache>
                <c:formatCode>#,##0</c:formatCode>
                <c:ptCount val="5"/>
                <c:pt idx="0">
                  <c:v>-3651.0322580645161</c:v>
                </c:pt>
                <c:pt idx="1">
                  <c:v>2867.5539074193534</c:v>
                </c:pt>
                <c:pt idx="2">
                  <c:v>-167.19354838709677</c:v>
                </c:pt>
                <c:pt idx="3">
                  <c:v>-936.25806451612902</c:v>
                </c:pt>
                <c:pt idx="4">
                  <c:v>674.80645161290317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 18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'AUG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18 MOS estimates'!$D$26:$H$26</c:f>
              <c:numCache>
                <c:formatCode>#,##0</c:formatCode>
                <c:ptCount val="5"/>
                <c:pt idx="0">
                  <c:v>-5426</c:v>
                </c:pt>
                <c:pt idx="1">
                  <c:v>2888.9277200000001</c:v>
                </c:pt>
                <c:pt idx="2">
                  <c:v>-726</c:v>
                </c:pt>
                <c:pt idx="3">
                  <c:v>32</c:v>
                </c:pt>
                <c:pt idx="4">
                  <c:v>386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 18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'AUG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18 MOS estimates'!$D$15:$H$15</c:f>
              <c:numCache>
                <c:formatCode>#,##0</c:formatCode>
                <c:ptCount val="5"/>
                <c:pt idx="0">
                  <c:v>20346</c:v>
                </c:pt>
                <c:pt idx="1">
                  <c:v>10913.999620000001</c:v>
                </c:pt>
                <c:pt idx="2">
                  <c:v>17141</c:v>
                </c:pt>
                <c:pt idx="3">
                  <c:v>890</c:v>
                </c:pt>
                <c:pt idx="4">
                  <c:v>11859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'AUG 18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'AUG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18 MOS estimates'!$D$16:$H$16</c:f>
              <c:numCache>
                <c:formatCode>#,##0</c:formatCode>
                <c:ptCount val="5"/>
                <c:pt idx="0">
                  <c:v>12152.5</c:v>
                </c:pt>
                <c:pt idx="1">
                  <c:v>7605.7035199999991</c:v>
                </c:pt>
                <c:pt idx="2">
                  <c:v>7317.5</c:v>
                </c:pt>
                <c:pt idx="3">
                  <c:v>164</c:v>
                </c:pt>
                <c:pt idx="4">
                  <c:v>4629.5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'AUG 18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'AUG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18 MOS estimates'!$D$17:$H$17</c:f>
              <c:numCache>
                <c:formatCode>#,##0</c:formatCode>
                <c:ptCount val="5"/>
                <c:pt idx="0">
                  <c:v>1323</c:v>
                </c:pt>
                <c:pt idx="1">
                  <c:v>4460.0001350000002</c:v>
                </c:pt>
                <c:pt idx="2">
                  <c:v>2437</c:v>
                </c:pt>
                <c:pt idx="3">
                  <c:v>76.5</c:v>
                </c:pt>
                <c:pt idx="4">
                  <c:v>1964.5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531285896"/>
        <c:axId val="531286288"/>
      </c:lineChart>
      <c:catAx>
        <c:axId val="531285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128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12862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12858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'AUG 18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'AUG 18 MOS estimates'!$K$5:$K$35</c:f>
              <c:numCache>
                <c:formatCode>#,##0</c:formatCode>
                <c:ptCount val="31"/>
                <c:pt idx="0">
                  <c:v>20346</c:v>
                </c:pt>
                <c:pt idx="1">
                  <c:v>13337</c:v>
                </c:pt>
                <c:pt idx="2">
                  <c:v>10968</c:v>
                </c:pt>
                <c:pt idx="3">
                  <c:v>8817</c:v>
                </c:pt>
                <c:pt idx="4">
                  <c:v>6553</c:v>
                </c:pt>
                <c:pt idx="5">
                  <c:v>3968</c:v>
                </c:pt>
                <c:pt idx="6">
                  <c:v>2397</c:v>
                </c:pt>
                <c:pt idx="7">
                  <c:v>1605</c:v>
                </c:pt>
                <c:pt idx="8">
                  <c:v>1041</c:v>
                </c:pt>
                <c:pt idx="9">
                  <c:v>379</c:v>
                </c:pt>
                <c:pt idx="10">
                  <c:v>-762</c:v>
                </c:pt>
                <c:pt idx="11">
                  <c:v>-1679</c:v>
                </c:pt>
                <c:pt idx="12">
                  <c:v>-2776</c:v>
                </c:pt>
                <c:pt idx="13">
                  <c:v>-3814</c:v>
                </c:pt>
                <c:pt idx="14">
                  <c:v>-4747</c:v>
                </c:pt>
                <c:pt idx="15">
                  <c:v>-5426</c:v>
                </c:pt>
                <c:pt idx="16">
                  <c:v>-5866</c:v>
                </c:pt>
                <c:pt idx="17">
                  <c:v>-6736</c:v>
                </c:pt>
                <c:pt idx="18">
                  <c:v>-7021</c:v>
                </c:pt>
                <c:pt idx="19">
                  <c:v>-7156</c:v>
                </c:pt>
                <c:pt idx="20">
                  <c:v>-7984</c:v>
                </c:pt>
                <c:pt idx="21">
                  <c:v>-8337</c:v>
                </c:pt>
                <c:pt idx="22">
                  <c:v>-8885</c:v>
                </c:pt>
                <c:pt idx="23">
                  <c:v>-9720</c:v>
                </c:pt>
                <c:pt idx="24">
                  <c:v>-10419</c:v>
                </c:pt>
                <c:pt idx="25">
                  <c:v>-10974</c:v>
                </c:pt>
                <c:pt idx="26">
                  <c:v>-12274</c:v>
                </c:pt>
                <c:pt idx="27">
                  <c:v>-13402</c:v>
                </c:pt>
                <c:pt idx="28">
                  <c:v>-14838</c:v>
                </c:pt>
                <c:pt idx="29">
                  <c:v>-17970</c:v>
                </c:pt>
                <c:pt idx="30">
                  <c:v>-21807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'AUG 18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'AUG 18 MOS estimates'!$L$5:$L$35</c:f>
              <c:numCache>
                <c:formatCode>#,##0</c:formatCode>
                <c:ptCount val="31"/>
                <c:pt idx="0">
                  <c:v>10913.999620000001</c:v>
                </c:pt>
                <c:pt idx="1">
                  <c:v>8242.9995199999994</c:v>
                </c:pt>
                <c:pt idx="2">
                  <c:v>6968.4075199999997</c:v>
                </c:pt>
                <c:pt idx="3">
                  <c:v>6313.7336100000002</c:v>
                </c:pt>
                <c:pt idx="4">
                  <c:v>6074.54918</c:v>
                </c:pt>
                <c:pt idx="5">
                  <c:v>5623.2656100000004</c:v>
                </c:pt>
                <c:pt idx="6">
                  <c:v>5172.1054899999999</c:v>
                </c:pt>
                <c:pt idx="7">
                  <c:v>4612.9996300000003</c:v>
                </c:pt>
                <c:pt idx="8">
                  <c:v>4307.0006400000002</c:v>
                </c:pt>
                <c:pt idx="9">
                  <c:v>4175.0003800000004</c:v>
                </c:pt>
                <c:pt idx="10">
                  <c:v>4002.433</c:v>
                </c:pt>
                <c:pt idx="11">
                  <c:v>3595.2636200000002</c:v>
                </c:pt>
                <c:pt idx="12">
                  <c:v>3409.9993399999998</c:v>
                </c:pt>
                <c:pt idx="13">
                  <c:v>3254.0441300000002</c:v>
                </c:pt>
                <c:pt idx="14">
                  <c:v>3055.14257</c:v>
                </c:pt>
                <c:pt idx="15">
                  <c:v>2888.9277200000001</c:v>
                </c:pt>
                <c:pt idx="16">
                  <c:v>2591.8462</c:v>
                </c:pt>
                <c:pt idx="17">
                  <c:v>2378.90942</c:v>
                </c:pt>
                <c:pt idx="18">
                  <c:v>2051.11015</c:v>
                </c:pt>
                <c:pt idx="19">
                  <c:v>1991.2890500000001</c:v>
                </c:pt>
                <c:pt idx="20">
                  <c:v>1834.3756100000001</c:v>
                </c:pt>
                <c:pt idx="21">
                  <c:v>1601.99965</c:v>
                </c:pt>
                <c:pt idx="22">
                  <c:v>1368.10061</c:v>
                </c:pt>
                <c:pt idx="23">
                  <c:v>1020.8905</c:v>
                </c:pt>
                <c:pt idx="24">
                  <c:v>871.25678000000005</c:v>
                </c:pt>
                <c:pt idx="25">
                  <c:v>274.51033999999999</c:v>
                </c:pt>
                <c:pt idx="26">
                  <c:v>-440.00022999999999</c:v>
                </c:pt>
                <c:pt idx="27">
                  <c:v>-1191.4427000000001</c:v>
                </c:pt>
                <c:pt idx="28">
                  <c:v>-1880.00784</c:v>
                </c:pt>
                <c:pt idx="29">
                  <c:v>-2289.3507199999999</c:v>
                </c:pt>
                <c:pt idx="30">
                  <c:v>-3899.1872699999999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'AUG 18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'AUG 18 MOS estimates'!$M$5:$M$35</c:f>
              <c:numCache>
                <c:formatCode>#,##0</c:formatCode>
                <c:ptCount val="31"/>
                <c:pt idx="0">
                  <c:v>17141</c:v>
                </c:pt>
                <c:pt idx="1">
                  <c:v>8539</c:v>
                </c:pt>
                <c:pt idx="2">
                  <c:v>6096</c:v>
                </c:pt>
                <c:pt idx="3">
                  <c:v>5126</c:v>
                </c:pt>
                <c:pt idx="4">
                  <c:v>4648</c:v>
                </c:pt>
                <c:pt idx="5">
                  <c:v>4274</c:v>
                </c:pt>
                <c:pt idx="6">
                  <c:v>3611</c:v>
                </c:pt>
                <c:pt idx="7">
                  <c:v>2832</c:v>
                </c:pt>
                <c:pt idx="8">
                  <c:v>2042</c:v>
                </c:pt>
                <c:pt idx="9">
                  <c:v>1582</c:v>
                </c:pt>
                <c:pt idx="10">
                  <c:v>973</c:v>
                </c:pt>
                <c:pt idx="11">
                  <c:v>528</c:v>
                </c:pt>
                <c:pt idx="12">
                  <c:v>382</c:v>
                </c:pt>
                <c:pt idx="13">
                  <c:v>-12</c:v>
                </c:pt>
                <c:pt idx="14">
                  <c:v>-614</c:v>
                </c:pt>
                <c:pt idx="15">
                  <c:v>-726</c:v>
                </c:pt>
                <c:pt idx="16">
                  <c:v>-1041</c:v>
                </c:pt>
                <c:pt idx="17">
                  <c:v>-1539</c:v>
                </c:pt>
                <c:pt idx="18">
                  <c:v>-1993</c:v>
                </c:pt>
                <c:pt idx="19">
                  <c:v>-2174</c:v>
                </c:pt>
                <c:pt idx="20">
                  <c:v>-2419</c:v>
                </c:pt>
                <c:pt idx="21">
                  <c:v>-3072</c:v>
                </c:pt>
                <c:pt idx="22">
                  <c:v>-3284</c:v>
                </c:pt>
                <c:pt idx="23">
                  <c:v>-3657</c:v>
                </c:pt>
                <c:pt idx="24">
                  <c:v>-4044</c:v>
                </c:pt>
                <c:pt idx="25">
                  <c:v>-4529</c:v>
                </c:pt>
                <c:pt idx="26">
                  <c:v>-4823</c:v>
                </c:pt>
                <c:pt idx="27">
                  <c:v>-5351</c:v>
                </c:pt>
                <c:pt idx="28">
                  <c:v>-6120</c:v>
                </c:pt>
                <c:pt idx="29">
                  <c:v>-6699</c:v>
                </c:pt>
                <c:pt idx="30">
                  <c:v>-10860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'AUG 18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'AUG 18 MOS estimates'!$N$5:$N$35</c:f>
              <c:numCache>
                <c:formatCode>#,##0</c:formatCode>
                <c:ptCount val="31"/>
                <c:pt idx="0">
                  <c:v>890</c:v>
                </c:pt>
                <c:pt idx="1">
                  <c:v>187</c:v>
                </c:pt>
                <c:pt idx="2">
                  <c:v>141</c:v>
                </c:pt>
                <c:pt idx="3">
                  <c:v>112</c:v>
                </c:pt>
                <c:pt idx="4">
                  <c:v>101</c:v>
                </c:pt>
                <c:pt idx="5">
                  <c:v>91</c:v>
                </c:pt>
                <c:pt idx="6">
                  <c:v>87</c:v>
                </c:pt>
                <c:pt idx="7">
                  <c:v>79</c:v>
                </c:pt>
                <c:pt idx="8">
                  <c:v>74</c:v>
                </c:pt>
                <c:pt idx="9">
                  <c:v>72</c:v>
                </c:pt>
                <c:pt idx="10">
                  <c:v>66</c:v>
                </c:pt>
                <c:pt idx="11">
                  <c:v>59</c:v>
                </c:pt>
                <c:pt idx="12">
                  <c:v>56</c:v>
                </c:pt>
                <c:pt idx="13">
                  <c:v>48</c:v>
                </c:pt>
                <c:pt idx="14">
                  <c:v>36</c:v>
                </c:pt>
                <c:pt idx="15">
                  <c:v>32</c:v>
                </c:pt>
                <c:pt idx="16">
                  <c:v>30</c:v>
                </c:pt>
                <c:pt idx="17">
                  <c:v>28</c:v>
                </c:pt>
                <c:pt idx="18">
                  <c:v>24</c:v>
                </c:pt>
                <c:pt idx="19">
                  <c:v>19</c:v>
                </c:pt>
                <c:pt idx="20">
                  <c:v>12</c:v>
                </c:pt>
                <c:pt idx="21">
                  <c:v>1</c:v>
                </c:pt>
                <c:pt idx="22">
                  <c:v>-63</c:v>
                </c:pt>
                <c:pt idx="23">
                  <c:v>-233</c:v>
                </c:pt>
                <c:pt idx="24">
                  <c:v>-665</c:v>
                </c:pt>
                <c:pt idx="25">
                  <c:v>-1113</c:v>
                </c:pt>
                <c:pt idx="26">
                  <c:v>-2008</c:v>
                </c:pt>
                <c:pt idx="27">
                  <c:v>-2915</c:v>
                </c:pt>
                <c:pt idx="28">
                  <c:v>-4818</c:v>
                </c:pt>
                <c:pt idx="29">
                  <c:v>-6029</c:v>
                </c:pt>
                <c:pt idx="30">
                  <c:v>-13425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'AUG 18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'AUG 18 MOS estimates'!$O$5:$O$35</c:f>
              <c:numCache>
                <c:formatCode>#,##0</c:formatCode>
                <c:ptCount val="31"/>
                <c:pt idx="0">
                  <c:v>11859</c:v>
                </c:pt>
                <c:pt idx="1">
                  <c:v>4819</c:v>
                </c:pt>
                <c:pt idx="2">
                  <c:v>4440</c:v>
                </c:pt>
                <c:pt idx="3">
                  <c:v>3513</c:v>
                </c:pt>
                <c:pt idx="4">
                  <c:v>2960</c:v>
                </c:pt>
                <c:pt idx="5">
                  <c:v>2527</c:v>
                </c:pt>
                <c:pt idx="6">
                  <c:v>2388</c:v>
                </c:pt>
                <c:pt idx="7">
                  <c:v>2071</c:v>
                </c:pt>
                <c:pt idx="8">
                  <c:v>1858</c:v>
                </c:pt>
                <c:pt idx="9">
                  <c:v>1645</c:v>
                </c:pt>
                <c:pt idx="10">
                  <c:v>1449</c:v>
                </c:pt>
                <c:pt idx="11">
                  <c:v>1202</c:v>
                </c:pt>
                <c:pt idx="12">
                  <c:v>947</c:v>
                </c:pt>
                <c:pt idx="13">
                  <c:v>656</c:v>
                </c:pt>
                <c:pt idx="14">
                  <c:v>540</c:v>
                </c:pt>
                <c:pt idx="15">
                  <c:v>386</c:v>
                </c:pt>
                <c:pt idx="16">
                  <c:v>140</c:v>
                </c:pt>
                <c:pt idx="17">
                  <c:v>77</c:v>
                </c:pt>
                <c:pt idx="18">
                  <c:v>-301</c:v>
                </c:pt>
                <c:pt idx="19">
                  <c:v>-398</c:v>
                </c:pt>
                <c:pt idx="20">
                  <c:v>-466</c:v>
                </c:pt>
                <c:pt idx="21">
                  <c:v>-611</c:v>
                </c:pt>
                <c:pt idx="22">
                  <c:v>-735</c:v>
                </c:pt>
                <c:pt idx="23">
                  <c:v>-911</c:v>
                </c:pt>
                <c:pt idx="24">
                  <c:v>-1019</c:v>
                </c:pt>
                <c:pt idx="25">
                  <c:v>-1474</c:v>
                </c:pt>
                <c:pt idx="26">
                  <c:v>-1806</c:v>
                </c:pt>
                <c:pt idx="27">
                  <c:v>-2106</c:v>
                </c:pt>
                <c:pt idx="28">
                  <c:v>-2554</c:v>
                </c:pt>
                <c:pt idx="29">
                  <c:v>-3044</c:v>
                </c:pt>
                <c:pt idx="30">
                  <c:v>-7133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1287072"/>
        <c:axId val="531288640"/>
      </c:lineChart>
      <c:catAx>
        <c:axId val="531287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128864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5312886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1287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2802</xdr:colOff>
      <xdr:row>25</xdr:row>
      <xdr:rowOff>5603</xdr:rowOff>
    </xdr:from>
    <xdr:to>
      <xdr:col>22</xdr:col>
      <xdr:colOff>136152</xdr:colOff>
      <xdr:row>46</xdr:row>
      <xdr:rowOff>34178</xdr:rowOff>
    </xdr:to>
    <xdr:graphicFrame macro="">
      <xdr:nvGraphicFramePr>
        <xdr:cNvPr id="218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164727</xdr:colOff>
      <xdr:row>3</xdr:row>
      <xdr:rowOff>21292</xdr:rowOff>
    </xdr:from>
    <xdr:to>
      <xdr:col>22</xdr:col>
      <xdr:colOff>15689</xdr:colOff>
      <xdr:row>20</xdr:row>
      <xdr:rowOff>149599</xdr:rowOff>
    </xdr:to>
    <xdr:graphicFrame macro="">
      <xdr:nvGraphicFramePr>
        <xdr:cNvPr id="218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25</xdr:row>
      <xdr:rowOff>28575</xdr:rowOff>
    </xdr:from>
    <xdr:to>
      <xdr:col>22</xdr:col>
      <xdr:colOff>200025</xdr:colOff>
      <xdr:row>46</xdr:row>
      <xdr:rowOff>57150</xdr:rowOff>
    </xdr:to>
    <xdr:graphicFrame macro="">
      <xdr:nvGraphicFramePr>
        <xdr:cNvPr id="4936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3</xdr:row>
      <xdr:rowOff>19050</xdr:rowOff>
    </xdr:from>
    <xdr:to>
      <xdr:col>22</xdr:col>
      <xdr:colOff>171450</xdr:colOff>
      <xdr:row>20</xdr:row>
      <xdr:rowOff>152400</xdr:rowOff>
    </xdr:to>
    <xdr:graphicFrame macro="">
      <xdr:nvGraphicFramePr>
        <xdr:cNvPr id="49366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25214</xdr:colOff>
      <xdr:row>25</xdr:row>
      <xdr:rowOff>5603</xdr:rowOff>
    </xdr:from>
    <xdr:to>
      <xdr:col>22</xdr:col>
      <xdr:colOff>158564</xdr:colOff>
      <xdr:row>46</xdr:row>
      <xdr:rowOff>34178</xdr:rowOff>
    </xdr:to>
    <xdr:graphicFrame macro="">
      <xdr:nvGraphicFramePr>
        <xdr:cNvPr id="49160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22411</xdr:colOff>
      <xdr:row>3</xdr:row>
      <xdr:rowOff>11206</xdr:rowOff>
    </xdr:from>
    <xdr:to>
      <xdr:col>22</xdr:col>
      <xdr:colOff>174811</xdr:colOff>
      <xdr:row>20</xdr:row>
      <xdr:rowOff>144556</xdr:rowOff>
    </xdr:to>
    <xdr:graphicFrame macro="">
      <xdr:nvGraphicFramePr>
        <xdr:cNvPr id="4916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P-4002-F03%20MOS%20Estimates%20Forecast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Period_1"/>
      <sheetName val="P1 Graphs &amp; Statistics"/>
      <sheetName val="Period_2"/>
      <sheetName val="P2 Graphs &amp; Statistics"/>
      <sheetName val="Period_3"/>
      <sheetName val="P3 Graphs &amp; Statistics"/>
      <sheetName val="Query_Result"/>
      <sheetName val="DataSheet"/>
    </sheetNames>
    <sheetDataSet>
      <sheetData sheetId="0" refreshError="1"/>
      <sheetData sheetId="1">
        <row r="3">
          <cell r="Q3">
            <v>23466</v>
          </cell>
          <cell r="R3">
            <v>10349.000029999999</v>
          </cell>
          <cell r="S3">
            <v>19734</v>
          </cell>
          <cell r="T3">
            <v>147</v>
          </cell>
          <cell r="V3">
            <v>7278</v>
          </cell>
        </row>
        <row r="4">
          <cell r="Q4">
            <v>12808</v>
          </cell>
          <cell r="R4">
            <v>7259.4500799999996</v>
          </cell>
          <cell r="S4">
            <v>11945</v>
          </cell>
          <cell r="T4">
            <v>114</v>
          </cell>
          <cell r="V4">
            <v>4444</v>
          </cell>
        </row>
        <row r="5">
          <cell r="Q5">
            <v>8789</v>
          </cell>
          <cell r="R5">
            <v>6328.3906100000004</v>
          </cell>
          <cell r="S5">
            <v>10750</v>
          </cell>
          <cell r="T5">
            <v>104</v>
          </cell>
          <cell r="V5">
            <v>3074</v>
          </cell>
        </row>
        <row r="6">
          <cell r="Q6">
            <v>7114</v>
          </cell>
          <cell r="R6">
            <v>5879.2664000000004</v>
          </cell>
          <cell r="S6">
            <v>8770</v>
          </cell>
          <cell r="T6">
            <v>97</v>
          </cell>
          <cell r="V6">
            <v>2917</v>
          </cell>
        </row>
        <row r="7">
          <cell r="Q7">
            <v>6758</v>
          </cell>
          <cell r="R7">
            <v>5402.6665000000003</v>
          </cell>
          <cell r="S7">
            <v>7881</v>
          </cell>
          <cell r="T7">
            <v>86</v>
          </cell>
          <cell r="V7">
            <v>2655</v>
          </cell>
        </row>
        <row r="8">
          <cell r="Q8">
            <v>5343</v>
          </cell>
          <cell r="R8">
            <v>5176.5779300000004</v>
          </cell>
          <cell r="S8">
            <v>6998</v>
          </cell>
          <cell r="T8">
            <v>81</v>
          </cell>
          <cell r="V8">
            <v>2257</v>
          </cell>
        </row>
        <row r="9">
          <cell r="Q9">
            <v>4949</v>
          </cell>
          <cell r="R9">
            <v>4712.9997000000003</v>
          </cell>
          <cell r="S9">
            <v>6170</v>
          </cell>
          <cell r="T9">
            <v>69</v>
          </cell>
          <cell r="V9">
            <v>2001</v>
          </cell>
        </row>
        <row r="10">
          <cell r="Q10">
            <v>4182</v>
          </cell>
          <cell r="R10">
            <v>4599.0006000000003</v>
          </cell>
          <cell r="S10">
            <v>4786</v>
          </cell>
          <cell r="T10">
            <v>64</v>
          </cell>
          <cell r="V10">
            <v>1869</v>
          </cell>
        </row>
        <row r="11">
          <cell r="Q11">
            <v>3222</v>
          </cell>
          <cell r="R11">
            <v>4393.7596299999996</v>
          </cell>
          <cell r="S11">
            <v>4037</v>
          </cell>
          <cell r="T11">
            <v>55</v>
          </cell>
          <cell r="V11">
            <v>1630</v>
          </cell>
        </row>
        <row r="12">
          <cell r="Q12">
            <v>2949</v>
          </cell>
          <cell r="R12">
            <v>4248.0321400000003</v>
          </cell>
          <cell r="S12">
            <v>3351</v>
          </cell>
          <cell r="T12">
            <v>52</v>
          </cell>
          <cell r="V12">
            <v>1395</v>
          </cell>
        </row>
        <row r="13">
          <cell r="Q13">
            <v>2084</v>
          </cell>
          <cell r="R13">
            <v>3979.9995199999998</v>
          </cell>
          <cell r="S13">
            <v>2632</v>
          </cell>
          <cell r="T13">
            <v>45</v>
          </cell>
          <cell r="V13">
            <v>1285</v>
          </cell>
        </row>
        <row r="14">
          <cell r="Q14">
            <v>1500</v>
          </cell>
          <cell r="R14">
            <v>3728.6723699999998</v>
          </cell>
          <cell r="S14">
            <v>2052</v>
          </cell>
          <cell r="T14">
            <v>37</v>
          </cell>
          <cell r="V14">
            <v>1003</v>
          </cell>
        </row>
        <row r="15">
          <cell r="Q15">
            <v>221</v>
          </cell>
          <cell r="R15">
            <v>3602.99964</v>
          </cell>
          <cell r="S15">
            <v>1830</v>
          </cell>
          <cell r="T15">
            <v>28</v>
          </cell>
          <cell r="V15">
            <v>706</v>
          </cell>
        </row>
        <row r="16">
          <cell r="Q16">
            <v>-916</v>
          </cell>
          <cell r="R16">
            <v>3179.2109099999998</v>
          </cell>
          <cell r="S16">
            <v>1598</v>
          </cell>
          <cell r="T16">
            <v>25</v>
          </cell>
          <cell r="V16">
            <v>404</v>
          </cell>
        </row>
        <row r="17">
          <cell r="Q17">
            <v>-1604</v>
          </cell>
          <cell r="R17">
            <v>2977.9594699999998</v>
          </cell>
          <cell r="S17">
            <v>1214</v>
          </cell>
          <cell r="T17">
            <v>21</v>
          </cell>
          <cell r="V17">
            <v>82</v>
          </cell>
        </row>
        <row r="18">
          <cell r="Q18">
            <v>-2242</v>
          </cell>
          <cell r="R18">
            <v>2666.0024400000002</v>
          </cell>
          <cell r="S18">
            <v>972</v>
          </cell>
          <cell r="T18">
            <v>18</v>
          </cell>
          <cell r="V18">
            <v>-280</v>
          </cell>
        </row>
        <row r="19">
          <cell r="Q19">
            <v>-2852</v>
          </cell>
          <cell r="R19">
            <v>2428.17238</v>
          </cell>
          <cell r="S19">
            <v>713</v>
          </cell>
          <cell r="T19">
            <v>16</v>
          </cell>
          <cell r="V19">
            <v>-329</v>
          </cell>
        </row>
        <row r="20">
          <cell r="Q20">
            <v>-3364</v>
          </cell>
          <cell r="R20">
            <v>2225.4726599999999</v>
          </cell>
          <cell r="S20">
            <v>411</v>
          </cell>
          <cell r="T20">
            <v>1</v>
          </cell>
          <cell r="V20">
            <v>-490</v>
          </cell>
        </row>
        <row r="21">
          <cell r="Q21">
            <v>-4240</v>
          </cell>
          <cell r="R21">
            <v>2088.5913099999998</v>
          </cell>
          <cell r="S21">
            <v>88</v>
          </cell>
          <cell r="T21">
            <v>-191</v>
          </cell>
          <cell r="V21">
            <v>-606</v>
          </cell>
        </row>
        <row r="22">
          <cell r="Q22">
            <v>-5143</v>
          </cell>
          <cell r="R22">
            <v>1851.49559</v>
          </cell>
          <cell r="S22">
            <v>-154</v>
          </cell>
          <cell r="T22">
            <v>-752</v>
          </cell>
          <cell r="V22">
            <v>-887</v>
          </cell>
        </row>
        <row r="23">
          <cell r="Q23">
            <v>-6619</v>
          </cell>
          <cell r="R23">
            <v>1659.1998100000001</v>
          </cell>
          <cell r="S23">
            <v>-656</v>
          </cell>
          <cell r="T23">
            <v>-1624</v>
          </cell>
          <cell r="V23">
            <v>-1099</v>
          </cell>
        </row>
        <row r="24">
          <cell r="Q24">
            <v>-7148</v>
          </cell>
          <cell r="R24">
            <v>1093.3364799999999</v>
          </cell>
          <cell r="S24">
            <v>-1025</v>
          </cell>
          <cell r="T24">
            <v>-3033</v>
          </cell>
          <cell r="V24">
            <v>-1244</v>
          </cell>
        </row>
        <row r="25">
          <cell r="Q25">
            <v>-7580</v>
          </cell>
          <cell r="R25">
            <v>865.96190999999999</v>
          </cell>
          <cell r="S25">
            <v>-1236</v>
          </cell>
          <cell r="T25">
            <v>-4185</v>
          </cell>
          <cell r="V25">
            <v>-1525</v>
          </cell>
        </row>
        <row r="26">
          <cell r="Q26">
            <v>-8384</v>
          </cell>
          <cell r="R26">
            <v>518.37887999999998</v>
          </cell>
          <cell r="S26">
            <v>-1504</v>
          </cell>
          <cell r="T26">
            <v>-4720</v>
          </cell>
          <cell r="V26">
            <v>-1751</v>
          </cell>
        </row>
        <row r="27">
          <cell r="Q27">
            <v>-9532</v>
          </cell>
          <cell r="R27">
            <v>275.71345000000002</v>
          </cell>
          <cell r="S27">
            <v>-1905</v>
          </cell>
          <cell r="T27">
            <v>-5673</v>
          </cell>
          <cell r="V27">
            <v>-1942</v>
          </cell>
        </row>
        <row r="28">
          <cell r="Q28">
            <v>-10827</v>
          </cell>
          <cell r="R28">
            <v>-111.24316</v>
          </cell>
          <cell r="S28">
            <v>-2550</v>
          </cell>
          <cell r="T28">
            <v>-6464</v>
          </cell>
          <cell r="V28">
            <v>-2179</v>
          </cell>
        </row>
        <row r="29">
          <cell r="Q29">
            <v>-12224</v>
          </cell>
          <cell r="R29">
            <v>-373.49416000000002</v>
          </cell>
          <cell r="S29">
            <v>-3133</v>
          </cell>
          <cell r="T29">
            <v>-7393</v>
          </cell>
          <cell r="V29">
            <v>-2516</v>
          </cell>
        </row>
        <row r="30">
          <cell r="Q30">
            <v>-13251</v>
          </cell>
          <cell r="R30">
            <v>-643.38476000000003</v>
          </cell>
          <cell r="S30">
            <v>-3360</v>
          </cell>
          <cell r="T30">
            <v>-8497</v>
          </cell>
          <cell r="V30">
            <v>-2966</v>
          </cell>
        </row>
        <row r="31">
          <cell r="Q31">
            <v>-15670</v>
          </cell>
          <cell r="R31">
            <v>-1104.22289</v>
          </cell>
          <cell r="S31">
            <v>-4383</v>
          </cell>
          <cell r="T31">
            <v>-9724</v>
          </cell>
          <cell r="V31">
            <v>-3637</v>
          </cell>
        </row>
        <row r="32">
          <cell r="Q32">
            <v>-27935</v>
          </cell>
          <cell r="R32">
            <v>-4167.6138000000001</v>
          </cell>
          <cell r="S32">
            <v>-8687</v>
          </cell>
          <cell r="T32">
            <v>-21049</v>
          </cell>
          <cell r="V32">
            <v>-10911</v>
          </cell>
        </row>
      </sheetData>
      <sheetData sheetId="2" refreshError="1"/>
      <sheetData sheetId="3">
        <row r="3">
          <cell r="Q3">
            <v>16053</v>
          </cell>
          <cell r="R3">
            <v>12315.05451</v>
          </cell>
          <cell r="S3">
            <v>13929</v>
          </cell>
          <cell r="T3">
            <v>2022</v>
          </cell>
          <cell r="V3">
            <v>6314</v>
          </cell>
        </row>
        <row r="4">
          <cell r="Q4">
            <v>10518</v>
          </cell>
          <cell r="R4">
            <v>6945.9999299999999</v>
          </cell>
          <cell r="S4">
            <v>8794</v>
          </cell>
          <cell r="T4">
            <v>147</v>
          </cell>
          <cell r="V4">
            <v>4302</v>
          </cell>
        </row>
        <row r="5">
          <cell r="Q5">
            <v>5216</v>
          </cell>
          <cell r="R5">
            <v>6394.0002599999998</v>
          </cell>
          <cell r="S5">
            <v>6996</v>
          </cell>
          <cell r="T5">
            <v>132</v>
          </cell>
          <cell r="V5">
            <v>3411</v>
          </cell>
        </row>
        <row r="6">
          <cell r="Q6">
            <v>4239</v>
          </cell>
          <cell r="R6">
            <v>6194.0317800000003</v>
          </cell>
          <cell r="S6">
            <v>5847</v>
          </cell>
          <cell r="T6">
            <v>111</v>
          </cell>
          <cell r="V6">
            <v>2550</v>
          </cell>
        </row>
        <row r="7">
          <cell r="Q7">
            <v>3792</v>
          </cell>
          <cell r="R7">
            <v>6120.9999699999998</v>
          </cell>
          <cell r="S7">
            <v>5403</v>
          </cell>
          <cell r="T7">
            <v>101</v>
          </cell>
          <cell r="V7">
            <v>2234</v>
          </cell>
        </row>
        <row r="8">
          <cell r="Q8">
            <v>3347</v>
          </cell>
          <cell r="R8">
            <v>5848.2779099999998</v>
          </cell>
          <cell r="S8">
            <v>4773</v>
          </cell>
          <cell r="T8">
            <v>99</v>
          </cell>
          <cell r="V8">
            <v>1960</v>
          </cell>
        </row>
        <row r="9">
          <cell r="Q9">
            <v>1853</v>
          </cell>
          <cell r="R9">
            <v>5497.8340399999997</v>
          </cell>
          <cell r="S9">
            <v>4140</v>
          </cell>
          <cell r="T9">
            <v>97</v>
          </cell>
          <cell r="V9">
            <v>1716</v>
          </cell>
        </row>
        <row r="10">
          <cell r="Q10">
            <v>298</v>
          </cell>
          <cell r="R10">
            <v>5261.8187099999996</v>
          </cell>
          <cell r="S10">
            <v>3651</v>
          </cell>
          <cell r="T10">
            <v>88</v>
          </cell>
          <cell r="V10">
            <v>1638</v>
          </cell>
        </row>
        <row r="11">
          <cell r="Q11">
            <v>-91</v>
          </cell>
          <cell r="R11">
            <v>4863.3799099999997</v>
          </cell>
          <cell r="S11">
            <v>3116</v>
          </cell>
          <cell r="T11">
            <v>81</v>
          </cell>
          <cell r="V11">
            <v>1406</v>
          </cell>
        </row>
        <row r="12">
          <cell r="Q12">
            <v>-1598</v>
          </cell>
          <cell r="R12">
            <v>4618.9403199999997</v>
          </cell>
          <cell r="S12">
            <v>2669</v>
          </cell>
          <cell r="T12">
            <v>74</v>
          </cell>
          <cell r="V12">
            <v>1161</v>
          </cell>
        </row>
        <row r="13">
          <cell r="Q13">
            <v>-2706</v>
          </cell>
          <cell r="R13">
            <v>4398.9998400000004</v>
          </cell>
          <cell r="S13">
            <v>2027</v>
          </cell>
          <cell r="T13">
            <v>68</v>
          </cell>
          <cell r="V13">
            <v>1000</v>
          </cell>
        </row>
        <row r="14">
          <cell r="Q14">
            <v>-3594</v>
          </cell>
          <cell r="R14">
            <v>4209.9999900000003</v>
          </cell>
          <cell r="S14">
            <v>1389</v>
          </cell>
          <cell r="T14">
            <v>63</v>
          </cell>
          <cell r="V14">
            <v>778</v>
          </cell>
        </row>
        <row r="15">
          <cell r="Q15">
            <v>-4147</v>
          </cell>
          <cell r="R15">
            <v>4027.5214900000001</v>
          </cell>
          <cell r="S15">
            <v>1137</v>
          </cell>
          <cell r="T15">
            <v>52</v>
          </cell>
          <cell r="V15">
            <v>589</v>
          </cell>
        </row>
        <row r="16">
          <cell r="Q16">
            <v>-5050</v>
          </cell>
          <cell r="R16">
            <v>3539.8354599999998</v>
          </cell>
          <cell r="S16">
            <v>897</v>
          </cell>
          <cell r="T16">
            <v>42</v>
          </cell>
          <cell r="V16">
            <v>422</v>
          </cell>
        </row>
        <row r="17">
          <cell r="Q17">
            <v>-5702</v>
          </cell>
          <cell r="R17">
            <v>3371.1700300000002</v>
          </cell>
          <cell r="S17">
            <v>615</v>
          </cell>
          <cell r="T17">
            <v>33</v>
          </cell>
          <cell r="V17">
            <v>163</v>
          </cell>
        </row>
        <row r="18">
          <cell r="Q18">
            <v>-6219</v>
          </cell>
          <cell r="R18">
            <v>3003.7656299999999</v>
          </cell>
          <cell r="S18">
            <v>333</v>
          </cell>
          <cell r="T18">
            <v>30</v>
          </cell>
          <cell r="V18">
            <v>-57</v>
          </cell>
        </row>
        <row r="19">
          <cell r="Q19">
            <v>-6608</v>
          </cell>
          <cell r="R19">
            <v>2721.0741899999998</v>
          </cell>
          <cell r="S19">
            <v>67</v>
          </cell>
          <cell r="T19">
            <v>24</v>
          </cell>
          <cell r="V19">
            <v>-222</v>
          </cell>
        </row>
        <row r="20">
          <cell r="Q20">
            <v>-6810</v>
          </cell>
          <cell r="R20">
            <v>2554.9997600000002</v>
          </cell>
          <cell r="S20">
            <v>-151</v>
          </cell>
          <cell r="T20">
            <v>21</v>
          </cell>
          <cell r="V20">
            <v>-362</v>
          </cell>
        </row>
        <row r="21">
          <cell r="Q21">
            <v>-7883</v>
          </cell>
          <cell r="R21">
            <v>2233.89653</v>
          </cell>
          <cell r="S21">
            <v>-508</v>
          </cell>
          <cell r="T21">
            <v>17</v>
          </cell>
          <cell r="V21">
            <v>-563</v>
          </cell>
        </row>
        <row r="22">
          <cell r="Q22">
            <v>-8470</v>
          </cell>
          <cell r="R22">
            <v>2088.1718500000002</v>
          </cell>
          <cell r="S22">
            <v>-795</v>
          </cell>
          <cell r="T22">
            <v>0</v>
          </cell>
          <cell r="V22">
            <v>-804</v>
          </cell>
        </row>
        <row r="23">
          <cell r="Q23">
            <v>-9513</v>
          </cell>
          <cell r="R23">
            <v>1587.27198</v>
          </cell>
          <cell r="S23">
            <v>-1257</v>
          </cell>
          <cell r="T23">
            <v>-143</v>
          </cell>
          <cell r="V23">
            <v>-1041</v>
          </cell>
        </row>
        <row r="24">
          <cell r="Q24">
            <v>-10037</v>
          </cell>
          <cell r="R24">
            <v>1475.9341300000001</v>
          </cell>
          <cell r="S24">
            <v>-1906</v>
          </cell>
          <cell r="T24">
            <v>-345</v>
          </cell>
          <cell r="V24">
            <v>-1258</v>
          </cell>
        </row>
        <row r="25">
          <cell r="Q25">
            <v>-10528</v>
          </cell>
          <cell r="R25">
            <v>1211.8535099999999</v>
          </cell>
          <cell r="S25">
            <v>-2144</v>
          </cell>
          <cell r="T25">
            <v>-735</v>
          </cell>
          <cell r="V25">
            <v>-1406</v>
          </cell>
        </row>
        <row r="26">
          <cell r="Q26">
            <v>-11936</v>
          </cell>
          <cell r="R26">
            <v>850.19529999999997</v>
          </cell>
          <cell r="S26">
            <v>-2454</v>
          </cell>
          <cell r="T26">
            <v>-1411</v>
          </cell>
          <cell r="V26">
            <v>-1523</v>
          </cell>
        </row>
        <row r="27">
          <cell r="Q27">
            <v>-12919</v>
          </cell>
          <cell r="R27">
            <v>686.04886999999997</v>
          </cell>
          <cell r="S27">
            <v>-3022</v>
          </cell>
          <cell r="T27">
            <v>-1672</v>
          </cell>
          <cell r="V27">
            <v>-1566</v>
          </cell>
        </row>
        <row r="28">
          <cell r="Q28">
            <v>-14062</v>
          </cell>
          <cell r="R28">
            <v>364.92187000000001</v>
          </cell>
          <cell r="S28">
            <v>-3599</v>
          </cell>
          <cell r="T28">
            <v>-2189</v>
          </cell>
          <cell r="V28">
            <v>-1774</v>
          </cell>
        </row>
        <row r="29">
          <cell r="Q29">
            <v>-16081</v>
          </cell>
          <cell r="R29">
            <v>-199.15423999999999</v>
          </cell>
          <cell r="S29">
            <v>-3926</v>
          </cell>
          <cell r="T29">
            <v>-3131</v>
          </cell>
          <cell r="V29">
            <v>-2033</v>
          </cell>
        </row>
        <row r="30">
          <cell r="Q30">
            <v>-17079</v>
          </cell>
          <cell r="R30">
            <v>-782.44335999999998</v>
          </cell>
          <cell r="S30">
            <v>-4299</v>
          </cell>
          <cell r="T30">
            <v>-4938</v>
          </cell>
          <cell r="V30">
            <v>-2331</v>
          </cell>
        </row>
        <row r="31">
          <cell r="Q31">
            <v>-17718</v>
          </cell>
          <cell r="R31">
            <v>-1185.1621</v>
          </cell>
          <cell r="S31">
            <v>-4797</v>
          </cell>
          <cell r="T31">
            <v>-6556</v>
          </cell>
          <cell r="V31">
            <v>-3276</v>
          </cell>
        </row>
        <row r="32">
          <cell r="Q32">
            <v>-19486</v>
          </cell>
          <cell r="R32">
            <v>-2363.5971599999998</v>
          </cell>
          <cell r="S32">
            <v>-5543</v>
          </cell>
          <cell r="T32">
            <v>-7793</v>
          </cell>
          <cell r="V32">
            <v>-3714</v>
          </cell>
        </row>
        <row r="33">
          <cell r="Q33">
            <v>-28839</v>
          </cell>
          <cell r="R33">
            <v>-3461.94526</v>
          </cell>
          <cell r="S33">
            <v>-11412</v>
          </cell>
          <cell r="T33">
            <v>-15100</v>
          </cell>
          <cell r="V33">
            <v>-6774</v>
          </cell>
        </row>
      </sheetData>
      <sheetData sheetId="4" refreshError="1"/>
      <sheetData sheetId="5">
        <row r="3">
          <cell r="Q3">
            <v>20346</v>
          </cell>
          <cell r="R3">
            <v>10913.999620000001</v>
          </cell>
          <cell r="S3">
            <v>17141</v>
          </cell>
          <cell r="T3">
            <v>890</v>
          </cell>
          <cell r="V3">
            <v>11859</v>
          </cell>
        </row>
        <row r="4">
          <cell r="Q4">
            <v>13337</v>
          </cell>
          <cell r="R4">
            <v>8242.9995199999994</v>
          </cell>
          <cell r="S4">
            <v>8539</v>
          </cell>
          <cell r="T4">
            <v>187</v>
          </cell>
          <cell r="V4">
            <v>4819</v>
          </cell>
        </row>
        <row r="5">
          <cell r="Q5">
            <v>10968</v>
          </cell>
          <cell r="R5">
            <v>6968.4075199999997</v>
          </cell>
          <cell r="S5">
            <v>6096</v>
          </cell>
          <cell r="T5">
            <v>141</v>
          </cell>
          <cell r="V5">
            <v>4440</v>
          </cell>
        </row>
        <row r="6">
          <cell r="Q6">
            <v>8817</v>
          </cell>
          <cell r="R6">
            <v>6313.7336100000002</v>
          </cell>
          <cell r="S6">
            <v>5126</v>
          </cell>
          <cell r="T6">
            <v>112</v>
          </cell>
          <cell r="V6">
            <v>3513</v>
          </cell>
        </row>
        <row r="7">
          <cell r="Q7">
            <v>6553</v>
          </cell>
          <cell r="R7">
            <v>6074.54918</v>
          </cell>
          <cell r="S7">
            <v>4648</v>
          </cell>
          <cell r="T7">
            <v>101</v>
          </cell>
          <cell r="V7">
            <v>2960</v>
          </cell>
        </row>
        <row r="8">
          <cell r="Q8">
            <v>3968</v>
          </cell>
          <cell r="R8">
            <v>5623.2656100000004</v>
          </cell>
          <cell r="S8">
            <v>4274</v>
          </cell>
          <cell r="T8">
            <v>91</v>
          </cell>
          <cell r="V8">
            <v>2527</v>
          </cell>
        </row>
        <row r="9">
          <cell r="Q9">
            <v>2397</v>
          </cell>
          <cell r="R9">
            <v>5172.1054899999999</v>
          </cell>
          <cell r="S9">
            <v>3611</v>
          </cell>
          <cell r="T9">
            <v>87</v>
          </cell>
          <cell r="V9">
            <v>2388</v>
          </cell>
        </row>
        <row r="10">
          <cell r="Q10">
            <v>1605</v>
          </cell>
          <cell r="R10">
            <v>4612.9996300000003</v>
          </cell>
          <cell r="S10">
            <v>2832</v>
          </cell>
          <cell r="T10">
            <v>79</v>
          </cell>
          <cell r="V10">
            <v>2071</v>
          </cell>
        </row>
        <row r="11">
          <cell r="Q11">
            <v>1041</v>
          </cell>
          <cell r="R11">
            <v>4307.0006400000002</v>
          </cell>
          <cell r="S11">
            <v>2042</v>
          </cell>
          <cell r="T11">
            <v>74</v>
          </cell>
          <cell r="V11">
            <v>1858</v>
          </cell>
        </row>
        <row r="12">
          <cell r="Q12">
            <v>379</v>
          </cell>
          <cell r="R12">
            <v>4175.0003800000004</v>
          </cell>
          <cell r="S12">
            <v>1582</v>
          </cell>
          <cell r="T12">
            <v>72</v>
          </cell>
          <cell r="V12">
            <v>1645</v>
          </cell>
        </row>
        <row r="13">
          <cell r="Q13">
            <v>-762</v>
          </cell>
          <cell r="R13">
            <v>4002.433</v>
          </cell>
          <cell r="S13">
            <v>973</v>
          </cell>
          <cell r="T13">
            <v>66</v>
          </cell>
          <cell r="V13">
            <v>1449</v>
          </cell>
        </row>
        <row r="14">
          <cell r="Q14">
            <v>-1679</v>
          </cell>
          <cell r="R14">
            <v>3595.2636200000002</v>
          </cell>
          <cell r="S14">
            <v>528</v>
          </cell>
          <cell r="T14">
            <v>59</v>
          </cell>
          <cell r="V14">
            <v>1202</v>
          </cell>
        </row>
        <row r="15">
          <cell r="Q15">
            <v>-2776</v>
          </cell>
          <cell r="R15">
            <v>3409.9993399999998</v>
          </cell>
          <cell r="S15">
            <v>382</v>
          </cell>
          <cell r="T15">
            <v>56</v>
          </cell>
          <cell r="V15">
            <v>947</v>
          </cell>
        </row>
        <row r="16">
          <cell r="Q16">
            <v>-3814</v>
          </cell>
          <cell r="R16">
            <v>3254.0441300000002</v>
          </cell>
          <cell r="S16">
            <v>-12</v>
          </cell>
          <cell r="T16">
            <v>48</v>
          </cell>
          <cell r="V16">
            <v>656</v>
          </cell>
        </row>
        <row r="17">
          <cell r="Q17">
            <v>-4747</v>
          </cell>
          <cell r="R17">
            <v>3055.14257</v>
          </cell>
          <cell r="S17">
            <v>-614</v>
          </cell>
          <cell r="T17">
            <v>36</v>
          </cell>
          <cell r="V17">
            <v>540</v>
          </cell>
        </row>
        <row r="18">
          <cell r="Q18">
            <v>-5426</v>
          </cell>
          <cell r="R18">
            <v>2888.9277200000001</v>
          </cell>
          <cell r="S18">
            <v>-726</v>
          </cell>
          <cell r="T18">
            <v>32</v>
          </cell>
          <cell r="V18">
            <v>386</v>
          </cell>
        </row>
        <row r="19">
          <cell r="Q19">
            <v>-5866</v>
          </cell>
          <cell r="R19">
            <v>2591.8462</v>
          </cell>
          <cell r="S19">
            <v>-1041</v>
          </cell>
          <cell r="T19">
            <v>30</v>
          </cell>
          <cell r="V19">
            <v>140</v>
          </cell>
        </row>
        <row r="20">
          <cell r="Q20">
            <v>-6736</v>
          </cell>
          <cell r="R20">
            <v>2378.90942</v>
          </cell>
          <cell r="S20">
            <v>-1539</v>
          </cell>
          <cell r="T20">
            <v>28</v>
          </cell>
          <cell r="V20">
            <v>77</v>
          </cell>
        </row>
        <row r="21">
          <cell r="Q21">
            <v>-7021</v>
          </cell>
          <cell r="R21">
            <v>2051.11015</v>
          </cell>
          <cell r="S21">
            <v>-1993</v>
          </cell>
          <cell r="T21">
            <v>24</v>
          </cell>
          <cell r="V21">
            <v>-301</v>
          </cell>
        </row>
        <row r="22">
          <cell r="Q22">
            <v>-7156</v>
          </cell>
          <cell r="R22">
            <v>1991.2890500000001</v>
          </cell>
          <cell r="S22">
            <v>-2174</v>
          </cell>
          <cell r="T22">
            <v>19</v>
          </cell>
          <cell r="V22">
            <v>-398</v>
          </cell>
        </row>
        <row r="23">
          <cell r="Q23">
            <v>-7984</v>
          </cell>
          <cell r="R23">
            <v>1834.3756100000001</v>
          </cell>
          <cell r="S23">
            <v>-2419</v>
          </cell>
          <cell r="T23">
            <v>12</v>
          </cell>
          <cell r="V23">
            <v>-466</v>
          </cell>
        </row>
        <row r="24">
          <cell r="Q24">
            <v>-8337</v>
          </cell>
          <cell r="R24">
            <v>1601.99965</v>
          </cell>
          <cell r="S24">
            <v>-3072</v>
          </cell>
          <cell r="T24">
            <v>1</v>
          </cell>
          <cell r="V24">
            <v>-611</v>
          </cell>
        </row>
        <row r="25">
          <cell r="Q25">
            <v>-8885</v>
          </cell>
          <cell r="R25">
            <v>1368.10061</v>
          </cell>
          <cell r="S25">
            <v>-3284</v>
          </cell>
          <cell r="T25">
            <v>-63</v>
          </cell>
          <cell r="V25">
            <v>-735</v>
          </cell>
        </row>
        <row r="26">
          <cell r="Q26">
            <v>-9720</v>
          </cell>
          <cell r="R26">
            <v>1020.8905</v>
          </cell>
          <cell r="S26">
            <v>-3657</v>
          </cell>
          <cell r="T26">
            <v>-233</v>
          </cell>
          <cell r="V26">
            <v>-911</v>
          </cell>
        </row>
        <row r="27">
          <cell r="Q27">
            <v>-10419</v>
          </cell>
          <cell r="R27">
            <v>871.25678000000005</v>
          </cell>
          <cell r="S27">
            <v>-4044</v>
          </cell>
          <cell r="T27">
            <v>-665</v>
          </cell>
          <cell r="V27">
            <v>-1019</v>
          </cell>
        </row>
        <row r="28">
          <cell r="Q28">
            <v>-10974</v>
          </cell>
          <cell r="R28">
            <v>274.51033999999999</v>
          </cell>
          <cell r="S28">
            <v>-4529</v>
          </cell>
          <cell r="T28">
            <v>-1113</v>
          </cell>
          <cell r="V28">
            <v>-1474</v>
          </cell>
        </row>
        <row r="29">
          <cell r="Q29">
            <v>-12274</v>
          </cell>
          <cell r="R29">
            <v>-440.00022999999999</v>
          </cell>
          <cell r="S29">
            <v>-4823</v>
          </cell>
          <cell r="T29">
            <v>-2008</v>
          </cell>
          <cell r="V29">
            <v>-1806</v>
          </cell>
        </row>
        <row r="30">
          <cell r="Q30">
            <v>-13402</v>
          </cell>
          <cell r="R30">
            <v>-1191.4427000000001</v>
          </cell>
          <cell r="S30">
            <v>-5351</v>
          </cell>
          <cell r="T30">
            <v>-2915</v>
          </cell>
          <cell r="V30">
            <v>-2106</v>
          </cell>
        </row>
        <row r="31">
          <cell r="Q31">
            <v>-14838</v>
          </cell>
          <cell r="R31">
            <v>-1880.00784</v>
          </cell>
          <cell r="S31">
            <v>-6120</v>
          </cell>
          <cell r="T31">
            <v>-4818</v>
          </cell>
          <cell r="V31">
            <v>-2554</v>
          </cell>
        </row>
        <row r="32">
          <cell r="Q32">
            <v>-17970</v>
          </cell>
          <cell r="R32">
            <v>-2289.3507199999999</v>
          </cell>
          <cell r="S32">
            <v>-6699</v>
          </cell>
          <cell r="T32">
            <v>-6029</v>
          </cell>
          <cell r="V32">
            <v>-3044</v>
          </cell>
        </row>
        <row r="33">
          <cell r="Q33">
            <v>-21807</v>
          </cell>
          <cell r="R33">
            <v>-3899.1872699999999</v>
          </cell>
          <cell r="S33">
            <v>-10860</v>
          </cell>
          <cell r="T33">
            <v>-13425</v>
          </cell>
          <cell r="V33">
            <v>-7133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2:AE96"/>
  <sheetViews>
    <sheetView tabSelected="1" zoomScale="85" zoomScaleNormal="85" workbookViewId="0">
      <selection activeCell="J2" sqref="J2"/>
    </sheetView>
  </sheetViews>
  <sheetFormatPr defaultColWidth="9.140625"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5" t="s">
        <v>22</v>
      </c>
      <c r="D2" s="65"/>
      <c r="E2" s="65"/>
      <c r="F2" s="65"/>
      <c r="G2" s="65"/>
      <c r="H2" s="65"/>
    </row>
    <row r="3" spans="2:31" ht="29.25" customHeight="1" x14ac:dyDescent="0.2">
      <c r="C3" s="65" t="s">
        <v>21</v>
      </c>
      <c r="D3" s="65"/>
      <c r="E3" s="65"/>
      <c r="F3" s="65"/>
      <c r="G3" s="65"/>
      <c r="H3" s="65"/>
      <c r="I3" s="27"/>
      <c r="J3" s="65" t="s">
        <v>18</v>
      </c>
      <c r="K3" s="65"/>
      <c r="L3" s="65"/>
      <c r="M3" s="65"/>
      <c r="N3" s="65"/>
      <c r="O3" s="65"/>
      <c r="P3" s="27"/>
      <c r="Q3" s="65" t="s">
        <v>20</v>
      </c>
      <c r="R3" s="65"/>
      <c r="S3" s="65"/>
      <c r="T3" s="65"/>
      <c r="U3" s="65"/>
      <c r="V3" s="65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MAX(K5:K35)</f>
        <v>23466</v>
      </c>
      <c r="E5" s="39">
        <f t="shared" ref="E5:H5" si="0">MAX(L5:L35)</f>
        <v>10349.000029999999</v>
      </c>
      <c r="F5" s="39">
        <f t="shared" si="0"/>
        <v>19734</v>
      </c>
      <c r="G5" s="39">
        <f t="shared" si="0"/>
        <v>147</v>
      </c>
      <c r="H5" s="39">
        <f t="shared" si="0"/>
        <v>7278</v>
      </c>
      <c r="I5" s="1">
        <v>1</v>
      </c>
      <c r="J5" s="42">
        <v>1</v>
      </c>
      <c r="K5" s="34">
        <f>IF([1]Period_1!Q3="", NA(), [1]Period_1!Q3)</f>
        <v>23466</v>
      </c>
      <c r="L5" s="18">
        <f>IF([1]Period_1!R3="", NA(), [1]Period_1!R3)</f>
        <v>10349.000029999999</v>
      </c>
      <c r="M5" s="18">
        <f>IF([1]Period_1!S3="", NA(), [1]Period_1!S3)</f>
        <v>19734</v>
      </c>
      <c r="N5" s="18">
        <f>IF([1]Period_1!T3="", NA(), [1]Period_1!T3)</f>
        <v>147</v>
      </c>
      <c r="O5" s="33">
        <f>IF([1]Period_1!V3="", NA(), [1]Period_1!V3)</f>
        <v>7278</v>
      </c>
      <c r="AC5"/>
      <c r="AD5" s="2"/>
      <c r="AE5" s="6"/>
    </row>
    <row r="6" spans="2:31" ht="12.75" x14ac:dyDescent="0.2">
      <c r="B6" s="41"/>
      <c r="C6" s="40" t="s">
        <v>13</v>
      </c>
      <c r="D6" s="39">
        <f>-MIN(K5:K35)</f>
        <v>27935</v>
      </c>
      <c r="E6" s="39">
        <f t="shared" ref="E6:H6" si="1">-MIN(L5:L35)</f>
        <v>4167.6138000000001</v>
      </c>
      <c r="F6" s="39">
        <f t="shared" si="1"/>
        <v>8687</v>
      </c>
      <c r="G6" s="39">
        <f t="shared" si="1"/>
        <v>21049</v>
      </c>
      <c r="H6" s="39">
        <f t="shared" si="1"/>
        <v>10911</v>
      </c>
      <c r="I6" s="1">
        <v>2</v>
      </c>
      <c r="J6" s="43">
        <v>1</v>
      </c>
      <c r="K6" s="34">
        <f>IF([1]Period_1!Q4="", NA(), [1]Period_1!Q4)</f>
        <v>12808</v>
      </c>
      <c r="L6" s="18">
        <f>IF([1]Period_1!R4="", NA(), [1]Period_1!R4)</f>
        <v>7259.4500799999996</v>
      </c>
      <c r="M6" s="18">
        <f>IF([1]Period_1!S4="", NA(), [1]Period_1!S4)</f>
        <v>11945</v>
      </c>
      <c r="N6" s="18">
        <f>IF([1]Period_1!T4="", NA(), [1]Period_1!T4)</f>
        <v>114</v>
      </c>
      <c r="O6" s="35">
        <f>IF([1]Period_1!V4="", NA(), [1]Period_1!V4)</f>
        <v>4444</v>
      </c>
      <c r="AC6"/>
      <c r="AD6" s="2"/>
    </row>
    <row r="7" spans="2:31" ht="12.75" x14ac:dyDescent="0.2">
      <c r="I7" s="1">
        <v>3</v>
      </c>
      <c r="J7" s="43">
        <v>1</v>
      </c>
      <c r="K7" s="34">
        <f>IF([1]Period_1!Q5="", NA(), [1]Period_1!Q5)</f>
        <v>8789</v>
      </c>
      <c r="L7" s="18">
        <f>IF([1]Period_1!R5="", NA(), [1]Period_1!R5)</f>
        <v>6328.3906100000004</v>
      </c>
      <c r="M7" s="18">
        <f>IF([1]Period_1!S5="", NA(), [1]Period_1!S5)</f>
        <v>10750</v>
      </c>
      <c r="N7" s="18">
        <f>IF([1]Period_1!T5="", NA(), [1]Period_1!T5)</f>
        <v>104</v>
      </c>
      <c r="O7" s="35">
        <f>IF([1]Period_1!V5="", NA(), [1]Period_1!V5)</f>
        <v>3074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f>IF([1]Period_1!Q6="", NA(), [1]Period_1!Q6)</f>
        <v>7114</v>
      </c>
      <c r="L8" s="18">
        <f>IF([1]Period_1!R6="", NA(), [1]Period_1!R6)</f>
        <v>5879.2664000000004</v>
      </c>
      <c r="M8" s="18">
        <f>IF([1]Period_1!S6="", NA(), [1]Period_1!S6)</f>
        <v>8770</v>
      </c>
      <c r="N8" s="18">
        <f>IF([1]Period_1!T6="", NA(), [1]Period_1!T6)</f>
        <v>97</v>
      </c>
      <c r="O8" s="35">
        <f>IF([1]Period_1!V6="", NA(), [1]Period_1!V6)</f>
        <v>2917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f>IF([1]Period_1!Q7="", NA(), [1]Period_1!Q7)</f>
        <v>6758</v>
      </c>
      <c r="L9" s="18">
        <f>IF([1]Period_1!R7="", NA(), [1]Period_1!R7)</f>
        <v>5402.6665000000003</v>
      </c>
      <c r="M9" s="18">
        <f>IF([1]Period_1!S7="", NA(), [1]Period_1!S7)</f>
        <v>7881</v>
      </c>
      <c r="N9" s="18">
        <f>IF([1]Period_1!T7="", NA(), [1]Period_1!T7)</f>
        <v>86</v>
      </c>
      <c r="O9" s="35">
        <f>IF([1]Period_1!V7="", NA(), [1]Period_1!V7)</f>
        <v>2655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f>IF([1]Period_1!Q8="", NA(), [1]Period_1!Q8)</f>
        <v>5343</v>
      </c>
      <c r="L10" s="18">
        <f>IF([1]Period_1!R8="", NA(), [1]Period_1!R8)</f>
        <v>5176.5779300000004</v>
      </c>
      <c r="M10" s="18">
        <f>IF([1]Period_1!S8="", NA(), [1]Period_1!S8)</f>
        <v>6998</v>
      </c>
      <c r="N10" s="18">
        <f>IF([1]Period_1!T8="", NA(), [1]Period_1!T8)</f>
        <v>81</v>
      </c>
      <c r="O10" s="35">
        <f>IF([1]Period_1!V8="", NA(), [1]Period_1!V8)</f>
        <v>2257</v>
      </c>
      <c r="W10" s="5"/>
      <c r="AC10"/>
      <c r="AD10" s="2"/>
    </row>
    <row r="11" spans="2:31" ht="12.75" customHeight="1" x14ac:dyDescent="0.2">
      <c r="C11" s="65" t="s">
        <v>17</v>
      </c>
      <c r="D11" s="65"/>
      <c r="E11" s="65"/>
      <c r="F11" s="65"/>
      <c r="G11" s="65"/>
      <c r="H11" s="65"/>
      <c r="I11" s="1">
        <v>7</v>
      </c>
      <c r="J11" s="43">
        <v>1</v>
      </c>
      <c r="K11" s="34">
        <f>IF([1]Period_1!Q9="", NA(), [1]Period_1!Q9)</f>
        <v>4949</v>
      </c>
      <c r="L11" s="18">
        <f>IF([1]Period_1!R9="", NA(), [1]Period_1!R9)</f>
        <v>4712.9997000000003</v>
      </c>
      <c r="M11" s="18">
        <f>IF([1]Period_1!S9="", NA(), [1]Period_1!S9)</f>
        <v>6170</v>
      </c>
      <c r="N11" s="18">
        <f>IF([1]Period_1!T9="", NA(), [1]Period_1!T9)</f>
        <v>69</v>
      </c>
      <c r="O11" s="35">
        <f>IF([1]Period_1!V9="", NA(), [1]Period_1!V9)</f>
        <v>2001</v>
      </c>
      <c r="W11" s="5"/>
      <c r="AC11"/>
      <c r="AD11" s="2"/>
    </row>
    <row r="12" spans="2:31" ht="12.75" x14ac:dyDescent="0.2">
      <c r="C12" s="65"/>
      <c r="D12" s="65"/>
      <c r="E12" s="65"/>
      <c r="F12" s="65"/>
      <c r="G12" s="65"/>
      <c r="H12" s="65"/>
      <c r="I12" s="1">
        <v>8</v>
      </c>
      <c r="J12" s="43">
        <v>1</v>
      </c>
      <c r="K12" s="34">
        <f>IF([1]Period_1!Q10="", NA(), [1]Period_1!Q10)</f>
        <v>4182</v>
      </c>
      <c r="L12" s="18">
        <f>IF([1]Period_1!R10="", NA(), [1]Period_1!R10)</f>
        <v>4599.0006000000003</v>
      </c>
      <c r="M12" s="18">
        <f>IF([1]Period_1!S10="", NA(), [1]Period_1!S10)</f>
        <v>4786</v>
      </c>
      <c r="N12" s="18">
        <f>IF([1]Period_1!T10="", NA(), [1]Period_1!T10)</f>
        <v>64</v>
      </c>
      <c r="O12" s="35">
        <f>IF([1]Period_1!V10="", NA(), [1]Period_1!V10)</f>
        <v>1869</v>
      </c>
      <c r="W12" s="5"/>
      <c r="AC12"/>
      <c r="AD12" s="2"/>
    </row>
    <row r="13" spans="2:31" ht="12.75" x14ac:dyDescent="0.2">
      <c r="C13" s="4"/>
      <c r="D13" s="66" t="s">
        <v>10</v>
      </c>
      <c r="E13" s="67"/>
      <c r="F13" s="67"/>
      <c r="G13" s="67"/>
      <c r="H13" s="67"/>
      <c r="I13" s="1">
        <v>9</v>
      </c>
      <c r="J13" s="43">
        <v>1</v>
      </c>
      <c r="K13" s="34">
        <f>IF([1]Period_1!Q11="", NA(), [1]Period_1!Q11)</f>
        <v>3222</v>
      </c>
      <c r="L13" s="18">
        <f>IF([1]Period_1!R11="", NA(), [1]Period_1!R11)</f>
        <v>4393.7596299999996</v>
      </c>
      <c r="M13" s="18">
        <f>IF([1]Period_1!S11="", NA(), [1]Period_1!S11)</f>
        <v>4037</v>
      </c>
      <c r="N13" s="18">
        <f>IF([1]Period_1!T11="", NA(), [1]Period_1!T11)</f>
        <v>55</v>
      </c>
      <c r="O13" s="35">
        <f>IF([1]Period_1!V11="", NA(), [1]Period_1!V11)</f>
        <v>1630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f>IF([1]Period_1!Q12="", NA(), [1]Period_1!Q12)</f>
        <v>2949</v>
      </c>
      <c r="L14" s="18">
        <f>IF([1]Period_1!R12="", NA(), [1]Period_1!R12)</f>
        <v>4248.0321400000003</v>
      </c>
      <c r="M14" s="18">
        <f>IF([1]Period_1!S12="", NA(), [1]Period_1!S12)</f>
        <v>3351</v>
      </c>
      <c r="N14" s="18">
        <f>IF([1]Period_1!T12="", NA(), [1]Period_1!T12)</f>
        <v>52</v>
      </c>
      <c r="O14" s="35">
        <f>IF([1]Period_1!V12="", NA(), [1]Period_1!V12)</f>
        <v>1395</v>
      </c>
      <c r="W14" s="5"/>
      <c r="AC14"/>
      <c r="AD14" s="2"/>
    </row>
    <row r="15" spans="2:31" ht="12.75" customHeight="1" x14ac:dyDescent="0.2">
      <c r="C15" s="57" t="s">
        <v>0</v>
      </c>
      <c r="D15" s="31">
        <f>MAX(K5:K35)</f>
        <v>23466</v>
      </c>
      <c r="E15" s="32">
        <f t="shared" ref="E15:H15" si="2">MAX(L5:L35)</f>
        <v>10349.000029999999</v>
      </c>
      <c r="F15" s="32">
        <f t="shared" si="2"/>
        <v>19734</v>
      </c>
      <c r="G15" s="32">
        <f t="shared" si="2"/>
        <v>147</v>
      </c>
      <c r="H15" s="33">
        <f t="shared" si="2"/>
        <v>7278</v>
      </c>
      <c r="I15" s="1">
        <v>11</v>
      </c>
      <c r="J15" s="43">
        <v>1</v>
      </c>
      <c r="K15" s="34">
        <f>IF([1]Period_1!Q13="", NA(), [1]Period_1!Q13)</f>
        <v>2084</v>
      </c>
      <c r="L15" s="18">
        <f>IF([1]Period_1!R13="", NA(), [1]Period_1!R13)</f>
        <v>3979.9995199999998</v>
      </c>
      <c r="M15" s="18">
        <f>IF([1]Period_1!S13="", NA(), [1]Period_1!S13)</f>
        <v>2632</v>
      </c>
      <c r="N15" s="18">
        <f>IF([1]Period_1!T13="", NA(), [1]Period_1!T13)</f>
        <v>45</v>
      </c>
      <c r="O15" s="35">
        <f>IF([1]Period_1!V13="", NA(), [1]Period_1!V13)</f>
        <v>1285</v>
      </c>
      <c r="W15" s="8"/>
      <c r="AC15"/>
      <c r="AD15" s="2"/>
    </row>
    <row r="16" spans="2:31" ht="12.75" x14ac:dyDescent="0.2">
      <c r="C16" s="58">
        <v>0.95</v>
      </c>
      <c r="D16" s="34">
        <f>PERCENTILE(K5:K35, 0.95)</f>
        <v>10999.449999999988</v>
      </c>
      <c r="E16" s="18">
        <f t="shared" ref="E16:H16" si="3">PERCENTILE(L5:L35, 0.95)</f>
        <v>6840.4733184999968</v>
      </c>
      <c r="F16" s="18">
        <f t="shared" si="3"/>
        <v>11407.249999999996</v>
      </c>
      <c r="G16" s="18">
        <f t="shared" si="3"/>
        <v>109.49999999999997</v>
      </c>
      <c r="H16" s="35">
        <f t="shared" si="3"/>
        <v>3827.4999999999964</v>
      </c>
      <c r="I16" s="1">
        <v>12</v>
      </c>
      <c r="J16" s="43">
        <v>1</v>
      </c>
      <c r="K16" s="34">
        <f>IF([1]Period_1!Q14="", NA(), [1]Period_1!Q14)</f>
        <v>1500</v>
      </c>
      <c r="L16" s="18">
        <f>IF([1]Period_1!R14="", NA(), [1]Period_1!R14)</f>
        <v>3728.6723699999998</v>
      </c>
      <c r="M16" s="18">
        <f>IF([1]Period_1!S14="", NA(), [1]Period_1!S14)</f>
        <v>2052</v>
      </c>
      <c r="N16" s="18">
        <f>IF([1]Period_1!T14="", NA(), [1]Period_1!T14)</f>
        <v>37</v>
      </c>
      <c r="O16" s="35">
        <f>IF([1]Period_1!V14="", NA(), [1]Period_1!V14)</f>
        <v>1003</v>
      </c>
      <c r="W16" s="8"/>
      <c r="AC16"/>
      <c r="AD16" s="2"/>
    </row>
    <row r="17" spans="2:30" ht="12.75" x14ac:dyDescent="0.2">
      <c r="C17" s="59">
        <v>0.75</v>
      </c>
      <c r="D17" s="34">
        <f>PERCENTILE(K5:K35, 0.75)</f>
        <v>3942</v>
      </c>
      <c r="E17" s="18">
        <f t="shared" ref="E17:H17" si="4">PERCENTILE(L5:L35, 0.75)</f>
        <v>4547.6903574999997</v>
      </c>
      <c r="F17" s="18">
        <f t="shared" si="4"/>
        <v>4598.75</v>
      </c>
      <c r="G17" s="18">
        <f t="shared" si="4"/>
        <v>61.75</v>
      </c>
      <c r="H17" s="35">
        <f t="shared" si="4"/>
        <v>1809.25</v>
      </c>
      <c r="I17" s="1">
        <v>13</v>
      </c>
      <c r="J17" s="43">
        <v>1</v>
      </c>
      <c r="K17" s="34">
        <f>IF([1]Period_1!Q15="", NA(), [1]Period_1!Q15)</f>
        <v>221</v>
      </c>
      <c r="L17" s="18">
        <f>IF([1]Period_1!R15="", NA(), [1]Period_1!R15)</f>
        <v>3602.99964</v>
      </c>
      <c r="M17" s="18">
        <f>IF([1]Period_1!S15="", NA(), [1]Period_1!S15)</f>
        <v>1830</v>
      </c>
      <c r="N17" s="18">
        <f>IF([1]Period_1!T15="", NA(), [1]Period_1!T15)</f>
        <v>28</v>
      </c>
      <c r="O17" s="35">
        <f>IF([1]Period_1!V15="", NA(), [1]Period_1!V15)</f>
        <v>706</v>
      </c>
      <c r="W17" s="5"/>
      <c r="AC17"/>
      <c r="AD17" s="2"/>
    </row>
    <row r="18" spans="2:30" ht="12.75" x14ac:dyDescent="0.2">
      <c r="C18" s="59">
        <v>0.5</v>
      </c>
      <c r="D18" s="34">
        <f>PERCENTILE(K5:K35, 0.5)</f>
        <v>-1923</v>
      </c>
      <c r="E18" s="18">
        <f t="shared" ref="E18:H18" si="5">PERCENTILE(L5:L35, 0.5)</f>
        <v>2821.980955</v>
      </c>
      <c r="F18" s="18">
        <f t="shared" si="5"/>
        <v>1093</v>
      </c>
      <c r="G18" s="18">
        <f t="shared" si="5"/>
        <v>19.5</v>
      </c>
      <c r="H18" s="35">
        <f t="shared" si="5"/>
        <v>-99</v>
      </c>
      <c r="I18" s="1">
        <v>14</v>
      </c>
      <c r="J18" s="43">
        <v>1</v>
      </c>
      <c r="K18" s="34">
        <f>IF([1]Period_1!Q16="", NA(), [1]Period_1!Q16)</f>
        <v>-916</v>
      </c>
      <c r="L18" s="18">
        <f>IF([1]Period_1!R16="", NA(), [1]Period_1!R16)</f>
        <v>3179.2109099999998</v>
      </c>
      <c r="M18" s="18">
        <f>IF([1]Period_1!S16="", NA(), [1]Period_1!S16)</f>
        <v>1598</v>
      </c>
      <c r="N18" s="18">
        <f>IF([1]Period_1!T16="", NA(), [1]Period_1!T16)</f>
        <v>25</v>
      </c>
      <c r="O18" s="35">
        <f>IF([1]Period_1!V16="", NA(), [1]Period_1!V16)</f>
        <v>404</v>
      </c>
      <c r="W18" s="5"/>
      <c r="AC18"/>
      <c r="AD18" s="2"/>
    </row>
    <row r="19" spans="2:30" ht="12.75" x14ac:dyDescent="0.2">
      <c r="C19" s="59">
        <v>0.25</v>
      </c>
      <c r="D19" s="34">
        <f>PERCENTILE(K5:K35, 0.25)</f>
        <v>-7472</v>
      </c>
      <c r="E19" s="18">
        <f t="shared" ref="E19:H19" si="6">PERCENTILE(L5:L35, 0.25)</f>
        <v>922.80555249999998</v>
      </c>
      <c r="F19" s="18">
        <f t="shared" si="6"/>
        <v>-1183.25</v>
      </c>
      <c r="G19" s="18">
        <f t="shared" si="6"/>
        <v>-3897</v>
      </c>
      <c r="H19" s="35">
        <f t="shared" si="6"/>
        <v>-1454.75</v>
      </c>
      <c r="I19" s="1">
        <v>15</v>
      </c>
      <c r="J19" s="43">
        <v>1</v>
      </c>
      <c r="K19" s="34">
        <f>IF([1]Period_1!Q17="", NA(), [1]Period_1!Q17)</f>
        <v>-1604</v>
      </c>
      <c r="L19" s="18">
        <f>IF([1]Period_1!R17="", NA(), [1]Period_1!R17)</f>
        <v>2977.9594699999998</v>
      </c>
      <c r="M19" s="18">
        <f>IF([1]Period_1!S17="", NA(), [1]Period_1!S17)</f>
        <v>1214</v>
      </c>
      <c r="N19" s="18">
        <f>IF([1]Period_1!T17="", NA(), [1]Period_1!T17)</f>
        <v>21</v>
      </c>
      <c r="O19" s="35">
        <f>IF([1]Period_1!V17="", NA(), [1]Period_1!V17)</f>
        <v>82</v>
      </c>
      <c r="P19" s="4"/>
      <c r="W19" s="5"/>
      <c r="AC19"/>
      <c r="AD19" s="2"/>
    </row>
    <row r="20" spans="2:30" ht="12.75" x14ac:dyDescent="0.2">
      <c r="C20" s="58">
        <v>0.05</v>
      </c>
      <c r="D20" s="34">
        <f>PERCENTILE(K5:K35, 0.05)</f>
        <v>-14581.449999999999</v>
      </c>
      <c r="E20" s="18">
        <f t="shared" ref="E20:H20" si="7">PERCENTILE(L5:L35, 0.05)</f>
        <v>-896.84573149999994</v>
      </c>
      <c r="F20" s="18">
        <f t="shared" si="7"/>
        <v>-3922.6499999999996</v>
      </c>
      <c r="G20" s="18">
        <f t="shared" si="7"/>
        <v>-9171.85</v>
      </c>
      <c r="H20" s="35">
        <f t="shared" si="7"/>
        <v>-3335.0499999999997</v>
      </c>
      <c r="I20" s="1">
        <v>16</v>
      </c>
      <c r="J20" s="43">
        <v>1</v>
      </c>
      <c r="K20" s="34">
        <f>IF([1]Period_1!Q18="", NA(), [1]Period_1!Q18)</f>
        <v>-2242</v>
      </c>
      <c r="L20" s="18">
        <f>IF([1]Period_1!R18="", NA(), [1]Period_1!R18)</f>
        <v>2666.0024400000002</v>
      </c>
      <c r="M20" s="18">
        <f>IF([1]Period_1!S18="", NA(), [1]Period_1!S18)</f>
        <v>972</v>
      </c>
      <c r="N20" s="18">
        <f>IF([1]Period_1!T18="", NA(), [1]Period_1!T18)</f>
        <v>18</v>
      </c>
      <c r="O20" s="35">
        <f>IF([1]Period_1!V18="", NA(), [1]Period_1!V18)</f>
        <v>-280</v>
      </c>
      <c r="P20" s="4"/>
      <c r="W20" s="5"/>
      <c r="AC20"/>
      <c r="AD20" s="2"/>
    </row>
    <row r="21" spans="2:30" ht="12.75" x14ac:dyDescent="0.2">
      <c r="C21" s="63" t="s">
        <v>3</v>
      </c>
      <c r="D21" s="34">
        <f>MIN(K5:K35)</f>
        <v>-27935</v>
      </c>
      <c r="E21" s="18">
        <f t="shared" ref="E21:H21" si="8">MIN(L5:L35)</f>
        <v>-4167.6138000000001</v>
      </c>
      <c r="F21" s="18">
        <f t="shared" si="8"/>
        <v>-8687</v>
      </c>
      <c r="G21" s="18">
        <f t="shared" si="8"/>
        <v>-21049</v>
      </c>
      <c r="H21" s="35">
        <f t="shared" si="8"/>
        <v>-10911</v>
      </c>
      <c r="I21" s="1">
        <v>17</v>
      </c>
      <c r="J21" s="43">
        <v>1</v>
      </c>
      <c r="K21" s="34">
        <f>IF([1]Period_1!Q19="", NA(), [1]Period_1!Q19)</f>
        <v>-2852</v>
      </c>
      <c r="L21" s="18">
        <f>IF([1]Period_1!R19="", NA(), [1]Period_1!R19)</f>
        <v>2428.17238</v>
      </c>
      <c r="M21" s="18">
        <f>IF([1]Period_1!S19="", NA(), [1]Period_1!S19)</f>
        <v>713</v>
      </c>
      <c r="N21" s="18">
        <f>IF([1]Period_1!T19="", NA(), [1]Period_1!T19)</f>
        <v>16</v>
      </c>
      <c r="O21" s="35">
        <f>IF([1]Period_1!V19="", NA(), [1]Period_1!V19)</f>
        <v>-329</v>
      </c>
      <c r="P21" s="4"/>
      <c r="W21" s="5"/>
      <c r="AC21"/>
      <c r="AD21" s="2"/>
    </row>
    <row r="22" spans="2:30" ht="12.75" x14ac:dyDescent="0.2">
      <c r="C22" s="61" t="s">
        <v>1</v>
      </c>
      <c r="D22" s="31">
        <f>AVERAGE(K5:K35)</f>
        <v>-1871.5333333333333</v>
      </c>
      <c r="E22" s="32">
        <f>AVERAGE(L5:L35)</f>
        <v>2836.3450556666662</v>
      </c>
      <c r="F22" s="32">
        <f>AVERAGE(M5:M35)</f>
        <v>2244.6333333333332</v>
      </c>
      <c r="G22" s="32">
        <f>AVERAGE(N5:N35)</f>
        <v>-2408.1666666666665</v>
      </c>
      <c r="H22" s="33">
        <f>AVERAGE(O5:O35)</f>
        <v>21.266666666666666</v>
      </c>
      <c r="I22" s="1">
        <v>18</v>
      </c>
      <c r="J22" s="43">
        <v>1</v>
      </c>
      <c r="K22" s="34">
        <f>IF([1]Period_1!Q20="", NA(), [1]Period_1!Q20)</f>
        <v>-3364</v>
      </c>
      <c r="L22" s="18">
        <f>IF([1]Period_1!R20="", NA(), [1]Period_1!R20)</f>
        <v>2225.4726599999999</v>
      </c>
      <c r="M22" s="18">
        <f>IF([1]Period_1!S20="", NA(), [1]Period_1!S20)</f>
        <v>411</v>
      </c>
      <c r="N22" s="18">
        <f>IF([1]Period_1!T20="", NA(), [1]Period_1!T20)</f>
        <v>1</v>
      </c>
      <c r="O22" s="35">
        <f>IF([1]Period_1!V20="", NA(), [1]Period_1!V20)</f>
        <v>-490</v>
      </c>
      <c r="P22" s="4"/>
      <c r="W22" s="5"/>
    </row>
    <row r="23" spans="2:30" ht="12.75" x14ac:dyDescent="0.2">
      <c r="C23" s="24" t="s">
        <v>4</v>
      </c>
      <c r="D23" s="34">
        <f>STDEV(K5:K35)</f>
        <v>9708.4662794310916</v>
      </c>
      <c r="E23" s="18">
        <f>STDEV(L5:L35)</f>
        <v>2885.2432754252386</v>
      </c>
      <c r="F23" s="18">
        <f>STDEV(M5:M35)</f>
        <v>5645.7837639423815</v>
      </c>
      <c r="G23" s="18">
        <f>STDEV(N5:N35)</f>
        <v>4611.7560877222977</v>
      </c>
      <c r="H23" s="35">
        <f>STDEV(O5:O35)</f>
        <v>3128.7554199970505</v>
      </c>
      <c r="I23" s="1">
        <v>19</v>
      </c>
      <c r="J23" s="43">
        <v>1</v>
      </c>
      <c r="K23" s="34">
        <f>IF([1]Period_1!Q21="", NA(), [1]Period_1!Q21)</f>
        <v>-4240</v>
      </c>
      <c r="L23" s="18">
        <f>IF([1]Period_1!R21="", NA(), [1]Period_1!R21)</f>
        <v>2088.5913099999998</v>
      </c>
      <c r="M23" s="18">
        <f>IF([1]Period_1!S21="", NA(), [1]Period_1!S21)</f>
        <v>88</v>
      </c>
      <c r="N23" s="18">
        <f>IF([1]Period_1!T21="", NA(), [1]Period_1!T21)</f>
        <v>-191</v>
      </c>
      <c r="O23" s="35">
        <f>IF([1]Period_1!V21="", NA(), [1]Period_1!V21)</f>
        <v>-606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</row>
    <row r="24" spans="2:30" ht="12.75" customHeight="1" x14ac:dyDescent="0.2">
      <c r="C24" s="25" t="s">
        <v>8</v>
      </c>
      <c r="D24" s="53">
        <f>COUNTIF(K$5:K$35,"&gt;=0")/COUNTA(K$5:K$35)</f>
        <v>0.43333333333333335</v>
      </c>
      <c r="E24" s="46">
        <f t="shared" ref="E24:G24" si="9">COUNTIF(L$5:L$35,"&gt;=0")/COUNTA(L$5:L$35)</f>
        <v>0.83333333333333337</v>
      </c>
      <c r="F24" s="46">
        <f t="shared" si="9"/>
        <v>0.6333333333333333</v>
      </c>
      <c r="G24" s="46">
        <f t="shared" si="9"/>
        <v>0.6</v>
      </c>
      <c r="H24" s="47">
        <f>COUNTIF(O$5:O$35,"&gt;=0")/COUNTA(O$5:O$35)</f>
        <v>0.5</v>
      </c>
      <c r="I24" s="1">
        <v>20</v>
      </c>
      <c r="J24" s="43">
        <v>1</v>
      </c>
      <c r="K24" s="34">
        <f>IF([1]Period_1!Q22="", NA(), [1]Period_1!Q22)</f>
        <v>-5143</v>
      </c>
      <c r="L24" s="18">
        <f>IF([1]Period_1!R22="", NA(), [1]Period_1!R22)</f>
        <v>1851.49559</v>
      </c>
      <c r="M24" s="18">
        <f>IF([1]Period_1!S22="", NA(), [1]Period_1!S22)</f>
        <v>-154</v>
      </c>
      <c r="N24" s="18">
        <f>IF([1]Period_1!T22="", NA(), [1]Period_1!T22)</f>
        <v>-752</v>
      </c>
      <c r="O24" s="35">
        <f>IF([1]Period_1!V22="", NA(), [1]Period_1!V22)</f>
        <v>-887</v>
      </c>
      <c r="P24" s="4"/>
      <c r="Q24" s="65" t="s">
        <v>16</v>
      </c>
      <c r="R24" s="65"/>
      <c r="S24" s="65"/>
      <c r="T24" s="65"/>
      <c r="U24" s="65"/>
      <c r="V24" s="65"/>
      <c r="W24" s="65"/>
      <c r="X24" s="15"/>
      <c r="Y24" s="15"/>
      <c r="Z24" s="15"/>
      <c r="AA24" s="16"/>
    </row>
    <row r="25" spans="2:30" ht="12.75" customHeight="1" x14ac:dyDescent="0.2">
      <c r="C25" s="26" t="s">
        <v>9</v>
      </c>
      <c r="D25" s="54">
        <f>1-D24</f>
        <v>0.56666666666666665</v>
      </c>
      <c r="E25" s="48">
        <f>1-E24</f>
        <v>0.16666666666666663</v>
      </c>
      <c r="F25" s="48">
        <f>1-F24</f>
        <v>0.3666666666666667</v>
      </c>
      <c r="G25" s="48">
        <f>1-G24</f>
        <v>0.4</v>
      </c>
      <c r="H25" s="49">
        <f>1-H24</f>
        <v>0.5</v>
      </c>
      <c r="I25" s="1">
        <v>21</v>
      </c>
      <c r="J25" s="43">
        <v>1</v>
      </c>
      <c r="K25" s="34">
        <f>IF([1]Period_1!Q23="", NA(), [1]Period_1!Q23)</f>
        <v>-6619</v>
      </c>
      <c r="L25" s="18">
        <f>IF([1]Period_1!R23="", NA(), [1]Period_1!R23)</f>
        <v>1659.1998100000001</v>
      </c>
      <c r="M25" s="18">
        <f>IF([1]Period_1!S23="", NA(), [1]Period_1!S23)</f>
        <v>-656</v>
      </c>
      <c r="N25" s="18">
        <f>IF([1]Period_1!T23="", NA(), [1]Period_1!T23)</f>
        <v>-1624</v>
      </c>
      <c r="O25" s="35">
        <f>IF([1]Period_1!V23="", NA(), [1]Period_1!V23)</f>
        <v>-1099</v>
      </c>
      <c r="P25" s="4"/>
      <c r="Q25" s="65"/>
      <c r="R25" s="65"/>
      <c r="S25" s="65"/>
      <c r="T25" s="65"/>
      <c r="U25" s="65"/>
      <c r="V25" s="65"/>
      <c r="W25" s="65"/>
      <c r="X25" s="15"/>
      <c r="Y25" s="15"/>
      <c r="Z25" s="15"/>
      <c r="AA25" s="16"/>
    </row>
    <row r="26" spans="2:30" ht="12.75" x14ac:dyDescent="0.2">
      <c r="C26" s="55" t="s">
        <v>2</v>
      </c>
      <c r="D26" s="56">
        <f>MEDIAN(K5:K35)</f>
        <v>-1923</v>
      </c>
      <c r="E26" s="56">
        <f>MEDIAN(L5:L35)</f>
        <v>2821.980955</v>
      </c>
      <c r="F26" s="56">
        <f>MEDIAN(M5:M35)</f>
        <v>1093</v>
      </c>
      <c r="G26" s="56">
        <f>MEDIAN(N5:N35)</f>
        <v>19.5</v>
      </c>
      <c r="H26" s="56">
        <f>MEDIAN(O5:O35)</f>
        <v>-99</v>
      </c>
      <c r="I26" s="1">
        <v>22</v>
      </c>
      <c r="J26" s="43">
        <v>1</v>
      </c>
      <c r="K26" s="34">
        <f>IF([1]Period_1!Q24="", NA(), [1]Period_1!Q24)</f>
        <v>-7148</v>
      </c>
      <c r="L26" s="18">
        <f>IF([1]Period_1!R24="", NA(), [1]Period_1!R24)</f>
        <v>1093.3364799999999</v>
      </c>
      <c r="M26" s="18">
        <f>IF([1]Period_1!S24="", NA(), [1]Period_1!S24)</f>
        <v>-1025</v>
      </c>
      <c r="N26" s="18">
        <f>IF([1]Period_1!T24="", NA(), [1]Period_1!T24)</f>
        <v>-3033</v>
      </c>
      <c r="O26" s="35">
        <f>IF([1]Period_1!V24="", NA(), [1]Period_1!V24)</f>
        <v>-1244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</row>
    <row r="27" spans="2:30" x14ac:dyDescent="0.2">
      <c r="I27" s="1">
        <v>23</v>
      </c>
      <c r="J27" s="43">
        <v>1</v>
      </c>
      <c r="K27" s="34">
        <f>IF([1]Period_1!Q25="", NA(), [1]Period_1!Q25)</f>
        <v>-7580</v>
      </c>
      <c r="L27" s="18">
        <f>IF([1]Period_1!R25="", NA(), [1]Period_1!R25)</f>
        <v>865.96190999999999</v>
      </c>
      <c r="M27" s="18">
        <f>IF([1]Period_1!S25="", NA(), [1]Period_1!S25)</f>
        <v>-1236</v>
      </c>
      <c r="N27" s="18">
        <f>IF([1]Period_1!T25="", NA(), [1]Period_1!T25)</f>
        <v>-4185</v>
      </c>
      <c r="O27" s="35">
        <f>IF([1]Period_1!V25="", NA(), [1]Period_1!V25)</f>
        <v>-1525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</row>
    <row r="28" spans="2:30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f>IF([1]Period_1!Q26="", NA(), [1]Period_1!Q26)</f>
        <v>-8384</v>
      </c>
      <c r="L28" s="18">
        <f>IF([1]Period_1!R26="", NA(), [1]Period_1!R26)</f>
        <v>518.37887999999998</v>
      </c>
      <c r="M28" s="18">
        <f>IF([1]Period_1!S26="", NA(), [1]Period_1!S26)</f>
        <v>-1504</v>
      </c>
      <c r="N28" s="18">
        <f>IF([1]Period_1!T26="", NA(), [1]Period_1!T26)</f>
        <v>-4720</v>
      </c>
      <c r="O28" s="35">
        <f>IF([1]Period_1!V26="", NA(), [1]Period_1!V26)</f>
        <v>-1751</v>
      </c>
      <c r="P28" s="4"/>
      <c r="X28" s="15"/>
      <c r="Y28" s="15"/>
      <c r="Z28" s="15"/>
      <c r="AA28" s="16"/>
    </row>
    <row r="29" spans="2:30" x14ac:dyDescent="0.2">
      <c r="B29" s="41"/>
      <c r="C29" s="41"/>
      <c r="I29" s="1">
        <v>25</v>
      </c>
      <c r="J29" s="43">
        <v>1</v>
      </c>
      <c r="K29" s="34">
        <f>IF([1]Period_1!Q27="", NA(), [1]Period_1!Q27)</f>
        <v>-9532</v>
      </c>
      <c r="L29" s="18">
        <f>IF([1]Period_1!R27="", NA(), [1]Period_1!R27)</f>
        <v>275.71345000000002</v>
      </c>
      <c r="M29" s="18">
        <f>IF([1]Period_1!S27="", NA(), [1]Period_1!S27)</f>
        <v>-1905</v>
      </c>
      <c r="N29" s="18">
        <f>IF([1]Period_1!T27="", NA(), [1]Period_1!T27)</f>
        <v>-5673</v>
      </c>
      <c r="O29" s="35">
        <f>IF([1]Period_1!V27="", NA(), [1]Period_1!V27)</f>
        <v>-1942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</row>
    <row r="30" spans="2:30" x14ac:dyDescent="0.2">
      <c r="B30" s="41"/>
      <c r="C30" s="41"/>
      <c r="I30" s="1">
        <v>26</v>
      </c>
      <c r="J30" s="43">
        <v>1</v>
      </c>
      <c r="K30" s="34">
        <f>IF([1]Period_1!Q28="", NA(), [1]Period_1!Q28)</f>
        <v>-10827</v>
      </c>
      <c r="L30" s="18">
        <f>IF([1]Period_1!R28="", NA(), [1]Period_1!R28)</f>
        <v>-111.24316</v>
      </c>
      <c r="M30" s="18">
        <f>IF([1]Period_1!S28="", NA(), [1]Period_1!S28)</f>
        <v>-2550</v>
      </c>
      <c r="N30" s="18">
        <f>IF([1]Period_1!T28="", NA(), [1]Period_1!T28)</f>
        <v>-6464</v>
      </c>
      <c r="O30" s="35">
        <f>IF([1]Period_1!V28="", NA(), [1]Period_1!V28)</f>
        <v>-2179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</row>
    <row r="31" spans="2:30" x14ac:dyDescent="0.2">
      <c r="B31" s="41"/>
      <c r="C31" s="41"/>
      <c r="I31" s="1">
        <v>27</v>
      </c>
      <c r="J31" s="64">
        <v>1</v>
      </c>
      <c r="K31" s="34">
        <f>IF([1]Period_1!Q29="", NA(), [1]Period_1!Q29)</f>
        <v>-12224</v>
      </c>
      <c r="L31" s="18">
        <f>IF([1]Period_1!R29="", NA(), [1]Period_1!R29)</f>
        <v>-373.49416000000002</v>
      </c>
      <c r="M31" s="18">
        <f>IF([1]Period_1!S29="", NA(), [1]Period_1!S29)</f>
        <v>-3133</v>
      </c>
      <c r="N31" s="18">
        <f>IF([1]Period_1!T29="", NA(), [1]Period_1!T29)</f>
        <v>-7393</v>
      </c>
      <c r="O31" s="35">
        <f>IF([1]Period_1!V29="", NA(), [1]Period_1!V29)</f>
        <v>-2516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</row>
    <row r="32" spans="2:30" x14ac:dyDescent="0.2">
      <c r="B32" s="41"/>
      <c r="C32" s="41"/>
      <c r="I32" s="1">
        <v>28</v>
      </c>
      <c r="J32" s="64">
        <v>1</v>
      </c>
      <c r="K32" s="34">
        <f>IF([1]Period_1!Q30="", NA(), [1]Period_1!Q30)</f>
        <v>-13251</v>
      </c>
      <c r="L32" s="18">
        <f>IF([1]Period_1!R30="", NA(), [1]Period_1!R30)</f>
        <v>-643.38476000000003</v>
      </c>
      <c r="M32" s="18">
        <f>IF([1]Period_1!S30="", NA(), [1]Period_1!S30)</f>
        <v>-3360</v>
      </c>
      <c r="N32" s="18">
        <f>IF([1]Period_1!T30="", NA(), [1]Period_1!T30)</f>
        <v>-8497</v>
      </c>
      <c r="O32" s="35">
        <f>IF([1]Period_1!V30="", NA(), [1]Period_1!V30)</f>
        <v>-2966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</row>
    <row r="33" spans="2:30" x14ac:dyDescent="0.2">
      <c r="B33" s="41"/>
      <c r="C33" s="41"/>
      <c r="I33" s="1">
        <v>29</v>
      </c>
      <c r="J33" s="64">
        <v>1</v>
      </c>
      <c r="K33" s="34">
        <f>IF([1]Period_1!Q31="", NA(), [1]Period_1!Q31)</f>
        <v>-15670</v>
      </c>
      <c r="L33" s="18">
        <f>IF([1]Period_1!R31="", NA(), [1]Period_1!R31)</f>
        <v>-1104.22289</v>
      </c>
      <c r="M33" s="18">
        <f>IF([1]Period_1!S31="", NA(), [1]Period_1!S31)</f>
        <v>-4383</v>
      </c>
      <c r="N33" s="18">
        <f>IF([1]Period_1!T31="", NA(), [1]Period_1!T31)</f>
        <v>-9724</v>
      </c>
      <c r="O33" s="35">
        <f>IF([1]Period_1!V31="", NA(), [1]Period_1!V31)</f>
        <v>-3637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</row>
    <row r="34" spans="2:30" ht="12.75" x14ac:dyDescent="0.2">
      <c r="B34" s="41"/>
      <c r="C34" s="41"/>
      <c r="I34" s="1">
        <v>30</v>
      </c>
      <c r="J34" s="64">
        <v>1</v>
      </c>
      <c r="K34" s="34">
        <f>IF([1]Period_1!Q32="", NA(), [1]Period_1!Q32)</f>
        <v>-27935</v>
      </c>
      <c r="L34" s="18">
        <f>IF([1]Period_1!R32="", NA(), [1]Period_1!R32)</f>
        <v>-4167.6138000000001</v>
      </c>
      <c r="M34" s="18">
        <f>IF([1]Period_1!S32="", NA(), [1]Period_1!S32)</f>
        <v>-8687</v>
      </c>
      <c r="N34" s="18">
        <f>IF([1]Period_1!T32="", NA(), [1]Period_1!T32)</f>
        <v>-21049</v>
      </c>
      <c r="O34" s="35">
        <f>IF([1]Period_1!V32="", NA(), [1]Period_1!V32)</f>
        <v>-10911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J35" s="44"/>
      <c r="K35" s="36"/>
      <c r="L35" s="23"/>
      <c r="M35" s="23"/>
      <c r="N35" s="23"/>
      <c r="O35" s="37"/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J3:O3"/>
    <mergeCell ref="Q3:V3"/>
    <mergeCell ref="D13:H13"/>
    <mergeCell ref="C11:H12"/>
    <mergeCell ref="C3:H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B2:AE96"/>
  <sheetViews>
    <sheetView zoomScale="85" zoomScaleNormal="85" workbookViewId="0">
      <selection activeCell="Z13" sqref="Z13"/>
    </sheetView>
  </sheetViews>
  <sheetFormatPr defaultColWidth="9.140625"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5" t="s">
        <v>23</v>
      </c>
      <c r="D2" s="65"/>
      <c r="E2" s="65"/>
      <c r="F2" s="65"/>
      <c r="G2" s="65"/>
      <c r="H2" s="65"/>
    </row>
    <row r="3" spans="2:31" ht="29.25" customHeight="1" x14ac:dyDescent="0.2">
      <c r="C3" s="65" t="s">
        <v>21</v>
      </c>
      <c r="D3" s="65"/>
      <c r="E3" s="65"/>
      <c r="F3" s="65"/>
      <c r="G3" s="65"/>
      <c r="H3" s="65"/>
      <c r="I3" s="27"/>
      <c r="J3" s="65" t="s">
        <v>18</v>
      </c>
      <c r="K3" s="65"/>
      <c r="L3" s="65"/>
      <c r="M3" s="65"/>
      <c r="N3" s="65"/>
      <c r="O3" s="65"/>
      <c r="P3" s="27"/>
      <c r="Q3" s="65" t="s">
        <v>20</v>
      </c>
      <c r="R3" s="65"/>
      <c r="S3" s="65"/>
      <c r="T3" s="65"/>
      <c r="U3" s="65"/>
      <c r="V3" s="65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MAX(K5:K35)</f>
        <v>16053</v>
      </c>
      <c r="E5" s="39">
        <f t="shared" ref="E5:H5" si="0">MAX(L5:L35)</f>
        <v>12315.05451</v>
      </c>
      <c r="F5" s="39">
        <f t="shared" si="0"/>
        <v>13929</v>
      </c>
      <c r="G5" s="39">
        <f t="shared" si="0"/>
        <v>2022</v>
      </c>
      <c r="H5" s="39">
        <f t="shared" si="0"/>
        <v>6314</v>
      </c>
      <c r="I5" s="1">
        <v>1</v>
      </c>
      <c r="J5" s="42">
        <v>1</v>
      </c>
      <c r="K5" s="34">
        <f>IF([1]Period_2!Q3="", NA(), [1]Period_2!Q3)</f>
        <v>16053</v>
      </c>
      <c r="L5" s="32">
        <f>IF([1]Period_2!R3="", NA(), [1]Period_2!R3)</f>
        <v>12315.05451</v>
      </c>
      <c r="M5" s="32">
        <f>IF([1]Period_2!S3="", NA(), [1]Period_2!S3)</f>
        <v>13929</v>
      </c>
      <c r="N5" s="32">
        <f>IF([1]Period_2!T3="", NA(), [1]Period_2!T3)</f>
        <v>2022</v>
      </c>
      <c r="O5" s="33">
        <f>IF([1]Period_2!V3="", NA(), [1]Period_2!V3)</f>
        <v>6314</v>
      </c>
      <c r="AC5"/>
      <c r="AD5" s="2"/>
      <c r="AE5" s="6"/>
    </row>
    <row r="6" spans="2:31" ht="12.75" x14ac:dyDescent="0.2">
      <c r="B6" s="41"/>
      <c r="C6" s="40" t="s">
        <v>13</v>
      </c>
      <c r="D6" s="39">
        <f>-MIN(K5:K35)</f>
        <v>28839</v>
      </c>
      <c r="E6" s="39">
        <f t="shared" ref="E6:H6" si="1">-MIN(L5:L35)</f>
        <v>3461.94526</v>
      </c>
      <c r="F6" s="39">
        <f t="shared" si="1"/>
        <v>11412</v>
      </c>
      <c r="G6" s="39">
        <f t="shared" si="1"/>
        <v>15100</v>
      </c>
      <c r="H6" s="39">
        <f t="shared" si="1"/>
        <v>6774</v>
      </c>
      <c r="I6" s="1">
        <v>2</v>
      </c>
      <c r="J6" s="43">
        <v>1</v>
      </c>
      <c r="K6" s="34">
        <f>IF([1]Period_2!Q4="", NA(), [1]Period_2!Q4)</f>
        <v>10518</v>
      </c>
      <c r="L6" s="18">
        <f>IF([1]Period_2!R4="", NA(), [1]Period_2!R4)</f>
        <v>6945.9999299999999</v>
      </c>
      <c r="M6" s="18">
        <f>IF([1]Period_2!S4="", NA(), [1]Period_2!S4)</f>
        <v>8794</v>
      </c>
      <c r="N6" s="18">
        <f>IF([1]Period_2!T4="", NA(), [1]Period_2!T4)</f>
        <v>147</v>
      </c>
      <c r="O6" s="35">
        <f>IF([1]Period_2!V4="", NA(), [1]Period_2!V4)</f>
        <v>4302</v>
      </c>
      <c r="AC6"/>
      <c r="AD6" s="2"/>
    </row>
    <row r="7" spans="2:31" ht="12.75" x14ac:dyDescent="0.2">
      <c r="I7" s="1">
        <v>3</v>
      </c>
      <c r="J7" s="43">
        <v>1</v>
      </c>
      <c r="K7" s="34">
        <f>IF([1]Period_2!Q5="", NA(), [1]Period_2!Q5)</f>
        <v>5216</v>
      </c>
      <c r="L7" s="18">
        <f>IF([1]Period_2!R5="", NA(), [1]Period_2!R5)</f>
        <v>6394.0002599999998</v>
      </c>
      <c r="M7" s="18">
        <f>IF([1]Period_2!S5="", NA(), [1]Period_2!S5)</f>
        <v>6996</v>
      </c>
      <c r="N7" s="18">
        <f>IF([1]Period_2!T5="", NA(), [1]Period_2!T5)</f>
        <v>132</v>
      </c>
      <c r="O7" s="35">
        <f>IF([1]Period_2!V5="", NA(), [1]Period_2!V5)</f>
        <v>3411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f>IF([1]Period_2!Q6="", NA(), [1]Period_2!Q6)</f>
        <v>4239</v>
      </c>
      <c r="L8" s="18">
        <f>IF([1]Period_2!R6="", NA(), [1]Period_2!R6)</f>
        <v>6194.0317800000003</v>
      </c>
      <c r="M8" s="18">
        <f>IF([1]Period_2!S6="", NA(), [1]Period_2!S6)</f>
        <v>5847</v>
      </c>
      <c r="N8" s="18">
        <f>IF([1]Period_2!T6="", NA(), [1]Period_2!T6)</f>
        <v>111</v>
      </c>
      <c r="O8" s="35">
        <f>IF([1]Period_2!V6="", NA(), [1]Period_2!V6)</f>
        <v>2550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f>IF([1]Period_2!Q7="", NA(), [1]Period_2!Q7)</f>
        <v>3792</v>
      </c>
      <c r="L9" s="18">
        <f>IF([1]Period_2!R7="", NA(), [1]Period_2!R7)</f>
        <v>6120.9999699999998</v>
      </c>
      <c r="M9" s="18">
        <f>IF([1]Period_2!S7="", NA(), [1]Period_2!S7)</f>
        <v>5403</v>
      </c>
      <c r="N9" s="18">
        <f>IF([1]Period_2!T7="", NA(), [1]Period_2!T7)</f>
        <v>101</v>
      </c>
      <c r="O9" s="35">
        <f>IF([1]Period_2!V7="", NA(), [1]Period_2!V7)</f>
        <v>2234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f>IF([1]Period_2!Q8="", NA(), [1]Period_2!Q8)</f>
        <v>3347</v>
      </c>
      <c r="L10" s="18">
        <f>IF([1]Period_2!R8="", NA(), [1]Period_2!R8)</f>
        <v>5848.2779099999998</v>
      </c>
      <c r="M10" s="18">
        <f>IF([1]Period_2!S8="", NA(), [1]Period_2!S8)</f>
        <v>4773</v>
      </c>
      <c r="N10" s="18">
        <f>IF([1]Period_2!T8="", NA(), [1]Period_2!T8)</f>
        <v>99</v>
      </c>
      <c r="O10" s="35">
        <f>IF([1]Period_2!V8="", NA(), [1]Period_2!V8)</f>
        <v>1960</v>
      </c>
      <c r="W10" s="5"/>
      <c r="AC10"/>
      <c r="AD10" s="2"/>
    </row>
    <row r="11" spans="2:31" ht="12.75" customHeight="1" x14ac:dyDescent="0.2">
      <c r="C11" s="65" t="s">
        <v>17</v>
      </c>
      <c r="D11" s="65"/>
      <c r="E11" s="65"/>
      <c r="F11" s="65"/>
      <c r="G11" s="65"/>
      <c r="H11" s="65"/>
      <c r="I11" s="1">
        <v>7</v>
      </c>
      <c r="J11" s="43">
        <v>1</v>
      </c>
      <c r="K11" s="34">
        <f>IF([1]Period_2!Q9="", NA(), [1]Period_2!Q9)</f>
        <v>1853</v>
      </c>
      <c r="L11" s="18">
        <f>IF([1]Period_2!R9="", NA(), [1]Period_2!R9)</f>
        <v>5497.8340399999997</v>
      </c>
      <c r="M11" s="18">
        <f>IF([1]Period_2!S9="", NA(), [1]Period_2!S9)</f>
        <v>4140</v>
      </c>
      <c r="N11" s="18">
        <f>IF([1]Period_2!T9="", NA(), [1]Period_2!T9)</f>
        <v>97</v>
      </c>
      <c r="O11" s="35">
        <f>IF([1]Period_2!V9="", NA(), [1]Period_2!V9)</f>
        <v>1716</v>
      </c>
      <c r="W11" s="5"/>
      <c r="AC11"/>
      <c r="AD11" s="2"/>
    </row>
    <row r="12" spans="2:31" ht="12.75" customHeight="1" x14ac:dyDescent="0.2">
      <c r="C12" s="65"/>
      <c r="D12" s="65"/>
      <c r="E12" s="65"/>
      <c r="F12" s="65"/>
      <c r="G12" s="65"/>
      <c r="H12" s="65"/>
      <c r="I12" s="1">
        <v>8</v>
      </c>
      <c r="J12" s="43">
        <v>1</v>
      </c>
      <c r="K12" s="34">
        <f>IF([1]Period_2!Q10="", NA(), [1]Period_2!Q10)</f>
        <v>298</v>
      </c>
      <c r="L12" s="18">
        <f>IF([1]Period_2!R10="", NA(), [1]Period_2!R10)</f>
        <v>5261.8187099999996</v>
      </c>
      <c r="M12" s="18">
        <f>IF([1]Period_2!S10="", NA(), [1]Period_2!S10)</f>
        <v>3651</v>
      </c>
      <c r="N12" s="18">
        <f>IF([1]Period_2!T10="", NA(), [1]Period_2!T10)</f>
        <v>88</v>
      </c>
      <c r="O12" s="35">
        <f>IF([1]Period_2!V10="", NA(), [1]Period_2!V10)</f>
        <v>1638</v>
      </c>
      <c r="W12" s="5"/>
      <c r="AC12"/>
      <c r="AD12" s="2"/>
    </row>
    <row r="13" spans="2:31" ht="12.75" x14ac:dyDescent="0.2">
      <c r="C13" s="4"/>
      <c r="D13" s="66" t="s">
        <v>10</v>
      </c>
      <c r="E13" s="67"/>
      <c r="F13" s="67"/>
      <c r="G13" s="67"/>
      <c r="H13" s="67"/>
      <c r="I13" s="1">
        <v>9</v>
      </c>
      <c r="J13" s="43">
        <v>1</v>
      </c>
      <c r="K13" s="34">
        <f>IF([1]Period_2!Q11="", NA(), [1]Period_2!Q11)</f>
        <v>-91</v>
      </c>
      <c r="L13" s="18">
        <f>IF([1]Period_2!R11="", NA(), [1]Period_2!R11)</f>
        <v>4863.3799099999997</v>
      </c>
      <c r="M13" s="18">
        <f>IF([1]Period_2!S11="", NA(), [1]Period_2!S11)</f>
        <v>3116</v>
      </c>
      <c r="N13" s="18">
        <f>IF([1]Period_2!T11="", NA(), [1]Period_2!T11)</f>
        <v>81</v>
      </c>
      <c r="O13" s="35">
        <f>IF([1]Period_2!V11="", NA(), [1]Period_2!V11)</f>
        <v>1406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f>IF([1]Period_2!Q12="", NA(), [1]Period_2!Q12)</f>
        <v>-1598</v>
      </c>
      <c r="L14" s="18">
        <f>IF([1]Period_2!R12="", NA(), [1]Period_2!R12)</f>
        <v>4618.9403199999997</v>
      </c>
      <c r="M14" s="18">
        <f>IF([1]Period_2!S12="", NA(), [1]Period_2!S12)</f>
        <v>2669</v>
      </c>
      <c r="N14" s="18">
        <f>IF([1]Period_2!T12="", NA(), [1]Period_2!T12)</f>
        <v>74</v>
      </c>
      <c r="O14" s="35">
        <f>IF([1]Period_2!V12="", NA(), [1]Period_2!V12)</f>
        <v>1161</v>
      </c>
      <c r="W14" s="5"/>
      <c r="AC14"/>
      <c r="AD14" s="2"/>
    </row>
    <row r="15" spans="2:31" ht="12.75" customHeight="1" x14ac:dyDescent="0.2">
      <c r="C15" s="57" t="s">
        <v>0</v>
      </c>
      <c r="D15" s="31">
        <f>MAX(K5:K35)</f>
        <v>16053</v>
      </c>
      <c r="E15" s="32">
        <f t="shared" ref="E15:H15" si="2">MAX(L5:L35)</f>
        <v>12315.05451</v>
      </c>
      <c r="F15" s="32">
        <f t="shared" si="2"/>
        <v>13929</v>
      </c>
      <c r="G15" s="32">
        <f t="shared" si="2"/>
        <v>2022</v>
      </c>
      <c r="H15" s="33">
        <f t="shared" si="2"/>
        <v>6314</v>
      </c>
      <c r="I15" s="1">
        <v>11</v>
      </c>
      <c r="J15" s="43">
        <v>1</v>
      </c>
      <c r="K15" s="34">
        <f>IF([1]Period_2!Q13="", NA(), [1]Period_2!Q13)</f>
        <v>-2706</v>
      </c>
      <c r="L15" s="18">
        <f>IF([1]Period_2!R13="", NA(), [1]Period_2!R13)</f>
        <v>4398.9998400000004</v>
      </c>
      <c r="M15" s="18">
        <f>IF([1]Period_2!S13="", NA(), [1]Period_2!S13)</f>
        <v>2027</v>
      </c>
      <c r="N15" s="18">
        <f>IF([1]Period_2!T13="", NA(), [1]Period_2!T13)</f>
        <v>68</v>
      </c>
      <c r="O15" s="35">
        <f>IF([1]Period_2!V13="", NA(), [1]Period_2!V13)</f>
        <v>1000</v>
      </c>
      <c r="W15" s="8"/>
      <c r="AC15"/>
      <c r="AD15" s="2"/>
    </row>
    <row r="16" spans="2:31" ht="12.75" x14ac:dyDescent="0.2">
      <c r="C16" s="58">
        <v>0.95</v>
      </c>
      <c r="D16" s="34">
        <f>PERCENTILE(K5:K35, 0.95)</f>
        <v>7867</v>
      </c>
      <c r="E16" s="18">
        <f t="shared" ref="E16:H16" si="3">PERCENTILE(L5:L35, 0.95)</f>
        <v>6670.0000949999994</v>
      </c>
      <c r="F16" s="18">
        <f t="shared" si="3"/>
        <v>7895</v>
      </c>
      <c r="G16" s="18">
        <f t="shared" si="3"/>
        <v>139.5</v>
      </c>
      <c r="H16" s="35">
        <f t="shared" si="3"/>
        <v>3856.5</v>
      </c>
      <c r="I16" s="1">
        <v>12</v>
      </c>
      <c r="J16" s="43">
        <v>1</v>
      </c>
      <c r="K16" s="34">
        <f>IF([1]Period_2!Q14="", NA(), [1]Period_2!Q14)</f>
        <v>-3594</v>
      </c>
      <c r="L16" s="18">
        <f>IF([1]Period_2!R14="", NA(), [1]Period_2!R14)</f>
        <v>4209.9999900000003</v>
      </c>
      <c r="M16" s="18">
        <f>IF([1]Period_2!S14="", NA(), [1]Period_2!S14)</f>
        <v>1389</v>
      </c>
      <c r="N16" s="18">
        <f>IF([1]Period_2!T14="", NA(), [1]Period_2!T14)</f>
        <v>63</v>
      </c>
      <c r="O16" s="35">
        <f>IF([1]Period_2!V14="", NA(), [1]Period_2!V14)</f>
        <v>778</v>
      </c>
      <c r="W16" s="8"/>
      <c r="AC16"/>
      <c r="AD16" s="2"/>
    </row>
    <row r="17" spans="2:30" ht="12.75" x14ac:dyDescent="0.2">
      <c r="C17" s="59">
        <v>0.75</v>
      </c>
      <c r="D17" s="34">
        <f>PERCENTILE(K5:K35, 0.75)</f>
        <v>103.5</v>
      </c>
      <c r="E17" s="18">
        <f t="shared" ref="E17:H17" si="4">PERCENTILE(L5:L35, 0.75)</f>
        <v>5062.5993099999996</v>
      </c>
      <c r="F17" s="18">
        <f t="shared" si="4"/>
        <v>3383.5</v>
      </c>
      <c r="G17" s="18">
        <f t="shared" si="4"/>
        <v>84.5</v>
      </c>
      <c r="H17" s="35">
        <f t="shared" si="4"/>
        <v>1522</v>
      </c>
      <c r="I17" s="1">
        <v>13</v>
      </c>
      <c r="J17" s="43">
        <v>1</v>
      </c>
      <c r="K17" s="34">
        <f>IF([1]Period_2!Q15="", NA(), [1]Period_2!Q15)</f>
        <v>-4147</v>
      </c>
      <c r="L17" s="18">
        <f>IF([1]Period_2!R15="", NA(), [1]Period_2!R15)</f>
        <v>4027.5214900000001</v>
      </c>
      <c r="M17" s="18">
        <f>IF([1]Period_2!S15="", NA(), [1]Period_2!S15)</f>
        <v>1137</v>
      </c>
      <c r="N17" s="18">
        <f>IF([1]Period_2!T15="", NA(), [1]Period_2!T15)</f>
        <v>52</v>
      </c>
      <c r="O17" s="35">
        <f>IF([1]Period_2!V15="", NA(), [1]Period_2!V15)</f>
        <v>589</v>
      </c>
      <c r="W17" s="5"/>
      <c r="AC17"/>
      <c r="AD17" s="2"/>
    </row>
    <row r="18" spans="2:30" ht="12.75" x14ac:dyDescent="0.2">
      <c r="C18" s="59">
        <v>0.5</v>
      </c>
      <c r="D18" s="34">
        <f>PERCENTILE(K5:K35, 0.5)</f>
        <v>-6219</v>
      </c>
      <c r="E18" s="18">
        <f t="shared" ref="E18:H18" si="5">PERCENTILE(L5:L35, 0.5)</f>
        <v>3003.7656299999999</v>
      </c>
      <c r="F18" s="18">
        <f t="shared" si="5"/>
        <v>333</v>
      </c>
      <c r="G18" s="18">
        <f t="shared" si="5"/>
        <v>30</v>
      </c>
      <c r="H18" s="35">
        <f t="shared" si="5"/>
        <v>-57</v>
      </c>
      <c r="I18" s="1">
        <v>14</v>
      </c>
      <c r="J18" s="43">
        <v>1</v>
      </c>
      <c r="K18" s="34">
        <f>IF([1]Period_2!Q16="", NA(), [1]Period_2!Q16)</f>
        <v>-5050</v>
      </c>
      <c r="L18" s="18">
        <f>IF([1]Period_2!R16="", NA(), [1]Period_2!R16)</f>
        <v>3539.8354599999998</v>
      </c>
      <c r="M18" s="18">
        <f>IF([1]Period_2!S16="", NA(), [1]Period_2!S16)</f>
        <v>897</v>
      </c>
      <c r="N18" s="18">
        <f>IF([1]Period_2!T16="", NA(), [1]Period_2!T16)</f>
        <v>42</v>
      </c>
      <c r="O18" s="35">
        <f>IF([1]Period_2!V16="", NA(), [1]Period_2!V16)</f>
        <v>422</v>
      </c>
      <c r="W18" s="5"/>
      <c r="AC18"/>
      <c r="AD18" s="2"/>
    </row>
    <row r="19" spans="2:30" ht="12.75" x14ac:dyDescent="0.2">
      <c r="C19" s="59">
        <v>0.25</v>
      </c>
      <c r="D19" s="34">
        <f>PERCENTILE(K5:K35, 0.25)</f>
        <v>-11232</v>
      </c>
      <c r="E19" s="18">
        <f t="shared" ref="E19:H19" si="6">PERCENTILE(L5:L35, 0.25)</f>
        <v>1031.0244049999999</v>
      </c>
      <c r="F19" s="18">
        <f t="shared" si="6"/>
        <v>-2299</v>
      </c>
      <c r="G19" s="18">
        <f t="shared" si="6"/>
        <v>-1073</v>
      </c>
      <c r="H19" s="35">
        <f t="shared" si="6"/>
        <v>-1464.5</v>
      </c>
      <c r="I19" s="1">
        <v>15</v>
      </c>
      <c r="J19" s="43">
        <v>1</v>
      </c>
      <c r="K19" s="34">
        <f>IF([1]Period_2!Q17="", NA(), [1]Period_2!Q17)</f>
        <v>-5702</v>
      </c>
      <c r="L19" s="18">
        <f>IF([1]Period_2!R17="", NA(), [1]Period_2!R17)</f>
        <v>3371.1700300000002</v>
      </c>
      <c r="M19" s="18">
        <f>IF([1]Period_2!S17="", NA(), [1]Period_2!S17)</f>
        <v>615</v>
      </c>
      <c r="N19" s="18">
        <f>IF([1]Period_2!T17="", NA(), [1]Period_2!T17)</f>
        <v>33</v>
      </c>
      <c r="O19" s="35">
        <f>IF([1]Period_2!V17="", NA(), [1]Period_2!V17)</f>
        <v>163</v>
      </c>
      <c r="P19" s="4"/>
      <c r="W19" s="5"/>
      <c r="AC19"/>
      <c r="AD19" s="2"/>
    </row>
    <row r="20" spans="2:30" ht="12.75" x14ac:dyDescent="0.2">
      <c r="C20" s="58">
        <v>0.05</v>
      </c>
      <c r="D20" s="34">
        <f>PERCENTILE(K5:K35, 0.05)</f>
        <v>-18602</v>
      </c>
      <c r="E20" s="18">
        <f t="shared" ref="E20:H20" si="7">PERCENTILE(L5:L35, 0.05)</f>
        <v>-1774.3796299999999</v>
      </c>
      <c r="F20" s="18">
        <f t="shared" si="7"/>
        <v>-5170</v>
      </c>
      <c r="G20" s="18">
        <f t="shared" si="7"/>
        <v>-7174.5</v>
      </c>
      <c r="H20" s="35">
        <f t="shared" si="7"/>
        <v>-3495</v>
      </c>
      <c r="I20" s="1">
        <v>16</v>
      </c>
      <c r="J20" s="43">
        <v>1</v>
      </c>
      <c r="K20" s="34">
        <f>IF([1]Period_2!Q18="", NA(), [1]Period_2!Q18)</f>
        <v>-6219</v>
      </c>
      <c r="L20" s="18">
        <f>IF([1]Period_2!R18="", NA(), [1]Period_2!R18)</f>
        <v>3003.7656299999999</v>
      </c>
      <c r="M20" s="18">
        <f>IF([1]Period_2!S18="", NA(), [1]Period_2!S18)</f>
        <v>333</v>
      </c>
      <c r="N20" s="18">
        <f>IF([1]Period_2!T18="", NA(), [1]Period_2!T18)</f>
        <v>30</v>
      </c>
      <c r="O20" s="35">
        <f>IF([1]Period_2!V18="", NA(), [1]Period_2!V18)</f>
        <v>-57</v>
      </c>
      <c r="P20" s="4"/>
      <c r="W20" s="5"/>
      <c r="AC20"/>
      <c r="AD20" s="2"/>
    </row>
    <row r="21" spans="2:30" ht="12.75" x14ac:dyDescent="0.2">
      <c r="C21" s="60" t="s">
        <v>3</v>
      </c>
      <c r="D21" s="36">
        <f>MIN(K5:K35)</f>
        <v>-28839</v>
      </c>
      <c r="E21" s="23">
        <f t="shared" ref="E21:H21" si="8">MIN(L5:L35)</f>
        <v>-3461.94526</v>
      </c>
      <c r="F21" s="23">
        <f t="shared" si="8"/>
        <v>-11412</v>
      </c>
      <c r="G21" s="23">
        <f t="shared" si="8"/>
        <v>-15100</v>
      </c>
      <c r="H21" s="37">
        <f t="shared" si="8"/>
        <v>-6774</v>
      </c>
      <c r="I21" s="1">
        <v>17</v>
      </c>
      <c r="J21" s="43">
        <v>1</v>
      </c>
      <c r="K21" s="34">
        <f>IF([1]Period_2!Q19="", NA(), [1]Period_2!Q19)</f>
        <v>-6608</v>
      </c>
      <c r="L21" s="18">
        <f>IF([1]Period_2!R19="", NA(), [1]Period_2!R19)</f>
        <v>2721.0741899999998</v>
      </c>
      <c r="M21" s="18">
        <f>IF([1]Period_2!S19="", NA(), [1]Period_2!S19)</f>
        <v>67</v>
      </c>
      <c r="N21" s="18">
        <f>IF([1]Period_2!T19="", NA(), [1]Period_2!T19)</f>
        <v>24</v>
      </c>
      <c r="O21" s="35">
        <f>IF([1]Period_2!V19="", NA(), [1]Period_2!V19)</f>
        <v>-222</v>
      </c>
      <c r="P21" s="4"/>
      <c r="W21" s="5"/>
      <c r="AC21"/>
      <c r="AD21" s="2"/>
    </row>
    <row r="22" spans="2:30" ht="12.75" x14ac:dyDescent="0.2">
      <c r="C22" s="61" t="s">
        <v>1</v>
      </c>
      <c r="D22" s="31">
        <f>AVERAGE(K5:K35)</f>
        <v>-5863.2258064516127</v>
      </c>
      <c r="E22" s="32">
        <f>AVERAGE(L5:L35)</f>
        <v>3044.957924193548</v>
      </c>
      <c r="F22" s="32">
        <f>AVERAGE(M5:M35)</f>
        <v>644.19354838709683</v>
      </c>
      <c r="G22" s="32">
        <f>AVERAGE(N5:N35)</f>
        <v>-1313.258064516129</v>
      </c>
      <c r="H22" s="33">
        <f>AVERAGE(O5:O35)</f>
        <v>30.322580645161292</v>
      </c>
      <c r="I22" s="1">
        <v>18</v>
      </c>
      <c r="J22" s="43">
        <v>1</v>
      </c>
      <c r="K22" s="34">
        <f>IF([1]Period_2!Q20="", NA(), [1]Period_2!Q20)</f>
        <v>-6810</v>
      </c>
      <c r="L22" s="18">
        <f>IF([1]Period_2!R20="", NA(), [1]Period_2!R20)</f>
        <v>2554.9997600000002</v>
      </c>
      <c r="M22" s="18">
        <f>IF([1]Period_2!S20="", NA(), [1]Period_2!S20)</f>
        <v>-151</v>
      </c>
      <c r="N22" s="18">
        <f>IF([1]Period_2!T20="", NA(), [1]Period_2!T20)</f>
        <v>21</v>
      </c>
      <c r="O22" s="35">
        <f>IF([1]Period_2!V20="", NA(), [1]Period_2!V20)</f>
        <v>-362</v>
      </c>
      <c r="P22" s="4"/>
      <c r="W22" s="5"/>
      <c r="AC22"/>
      <c r="AD22" s="2"/>
    </row>
    <row r="23" spans="2:30" ht="12.75" x14ac:dyDescent="0.2">
      <c r="C23" s="24" t="s">
        <v>4</v>
      </c>
      <c r="D23" s="34">
        <f>STDEV(K5:K35)</f>
        <v>9349.3631216594185</v>
      </c>
      <c r="E23" s="18">
        <f>STDEV(L5:L35)</f>
        <v>3177.6259436130417</v>
      </c>
      <c r="F23" s="18">
        <f>STDEV(M5:M35)</f>
        <v>4851.8667707687855</v>
      </c>
      <c r="G23" s="18">
        <f>STDEV(N5:N35)</f>
        <v>3301.0516098938524</v>
      </c>
      <c r="H23" s="35">
        <f>STDEV(O5:O35)</f>
        <v>2517.3603289569915</v>
      </c>
      <c r="I23" s="1">
        <v>19</v>
      </c>
      <c r="J23" s="43">
        <v>1</v>
      </c>
      <c r="K23" s="34">
        <f>IF([1]Period_2!Q21="", NA(), [1]Period_2!Q21)</f>
        <v>-7883</v>
      </c>
      <c r="L23" s="18">
        <f>IF([1]Period_2!R21="", NA(), [1]Period_2!R21)</f>
        <v>2233.89653</v>
      </c>
      <c r="M23" s="18">
        <f>IF([1]Period_2!S21="", NA(), [1]Period_2!S21)</f>
        <v>-508</v>
      </c>
      <c r="N23" s="18">
        <f>IF([1]Period_2!T21="", NA(), [1]Period_2!T21)</f>
        <v>17</v>
      </c>
      <c r="O23" s="35">
        <f>IF([1]Period_2!V21="", NA(), [1]Period_2!V21)</f>
        <v>-563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2:30" ht="12.75" customHeight="1" x14ac:dyDescent="0.2">
      <c r="C24" s="25" t="s">
        <v>8</v>
      </c>
      <c r="D24" s="53">
        <f>COUNTIF(K$5:K$35,"&gt;=0")/COUNTA(K$5:K$35)</f>
        <v>0.25806451612903225</v>
      </c>
      <c r="E24" s="46">
        <f t="shared" ref="E24:H24" si="9">COUNTIF(L$5:L$35,"&gt;=0")/COUNTA(L$5:L$35)</f>
        <v>0.83870967741935487</v>
      </c>
      <c r="F24" s="46">
        <f t="shared" si="9"/>
        <v>0.54838709677419351</v>
      </c>
      <c r="G24" s="46">
        <f t="shared" si="9"/>
        <v>0.64516129032258063</v>
      </c>
      <c r="H24" s="47">
        <f t="shared" si="9"/>
        <v>0.4838709677419355</v>
      </c>
      <c r="I24" s="1">
        <v>20</v>
      </c>
      <c r="J24" s="43">
        <v>1</v>
      </c>
      <c r="K24" s="34">
        <f>IF([1]Period_2!Q22="", NA(), [1]Period_2!Q22)</f>
        <v>-8470</v>
      </c>
      <c r="L24" s="18">
        <f>IF([1]Period_2!R22="", NA(), [1]Period_2!R22)</f>
        <v>2088.1718500000002</v>
      </c>
      <c r="M24" s="18">
        <f>IF([1]Period_2!S22="", NA(), [1]Period_2!S22)</f>
        <v>-795</v>
      </c>
      <c r="N24" s="18">
        <f>IF([1]Period_2!T22="", NA(), [1]Period_2!T22)</f>
        <v>0</v>
      </c>
      <c r="O24" s="35">
        <f>IF([1]Period_2!V22="", NA(), [1]Period_2!V22)</f>
        <v>-804</v>
      </c>
      <c r="P24" s="4"/>
      <c r="Q24" s="65" t="s">
        <v>19</v>
      </c>
      <c r="R24" s="65"/>
      <c r="S24" s="65"/>
      <c r="T24" s="65"/>
      <c r="U24" s="65"/>
      <c r="V24" s="65"/>
      <c r="W24" s="65"/>
      <c r="X24" s="15"/>
      <c r="Y24" s="15"/>
      <c r="Z24" s="15"/>
      <c r="AA24" s="16"/>
      <c r="AC24"/>
      <c r="AD24" s="2"/>
    </row>
    <row r="25" spans="2:30" ht="12.75" customHeight="1" x14ac:dyDescent="0.2">
      <c r="C25" s="26" t="s">
        <v>9</v>
      </c>
      <c r="D25" s="54">
        <f>1-D24</f>
        <v>0.74193548387096775</v>
      </c>
      <c r="E25" s="48">
        <f>1-E24</f>
        <v>0.16129032258064513</v>
      </c>
      <c r="F25" s="48">
        <f>1-F24</f>
        <v>0.45161290322580649</v>
      </c>
      <c r="G25" s="48">
        <f>1-G24</f>
        <v>0.35483870967741937</v>
      </c>
      <c r="H25" s="49">
        <f>1-H24</f>
        <v>0.5161290322580645</v>
      </c>
      <c r="I25" s="1">
        <v>21</v>
      </c>
      <c r="J25" s="43">
        <v>1</v>
      </c>
      <c r="K25" s="34">
        <f>IF([1]Period_2!Q23="", NA(), [1]Period_2!Q23)</f>
        <v>-9513</v>
      </c>
      <c r="L25" s="18">
        <f>IF([1]Period_2!R23="", NA(), [1]Period_2!R23)</f>
        <v>1587.27198</v>
      </c>
      <c r="M25" s="18">
        <f>IF([1]Period_2!S23="", NA(), [1]Period_2!S23)</f>
        <v>-1257</v>
      </c>
      <c r="N25" s="18">
        <f>IF([1]Period_2!T23="", NA(), [1]Period_2!T23)</f>
        <v>-143</v>
      </c>
      <c r="O25" s="35">
        <f>IF([1]Period_2!V23="", NA(), [1]Period_2!V23)</f>
        <v>-1041</v>
      </c>
      <c r="P25" s="4"/>
      <c r="Q25" s="65"/>
      <c r="R25" s="65"/>
      <c r="S25" s="65"/>
      <c r="T25" s="65"/>
      <c r="U25" s="65"/>
      <c r="V25" s="65"/>
      <c r="W25" s="65"/>
      <c r="X25" s="15"/>
      <c r="Y25" s="15"/>
      <c r="Z25" s="15"/>
      <c r="AA25" s="16"/>
      <c r="AC25"/>
      <c r="AD25" s="2"/>
    </row>
    <row r="26" spans="2:30" ht="12.75" x14ac:dyDescent="0.2">
      <c r="C26" s="55" t="s">
        <v>2</v>
      </c>
      <c r="D26" s="56">
        <f>MEDIAN(K5:K35)</f>
        <v>-6219</v>
      </c>
      <c r="E26" s="56">
        <f>MEDIAN(L5:L35)</f>
        <v>3003.7656299999999</v>
      </c>
      <c r="F26" s="56">
        <f>MEDIAN(M5:M35)</f>
        <v>333</v>
      </c>
      <c r="G26" s="56">
        <f>MEDIAN(N5:N35)</f>
        <v>30</v>
      </c>
      <c r="H26" s="56">
        <f>MEDIAN(O5:O35)</f>
        <v>-57</v>
      </c>
      <c r="I26" s="1">
        <v>22</v>
      </c>
      <c r="J26" s="43">
        <v>1</v>
      </c>
      <c r="K26" s="34">
        <f>IF([1]Period_2!Q24="", NA(), [1]Period_2!Q24)</f>
        <v>-10037</v>
      </c>
      <c r="L26" s="18">
        <f>IF([1]Period_2!R24="", NA(), [1]Period_2!R24)</f>
        <v>1475.9341300000001</v>
      </c>
      <c r="M26" s="18">
        <f>IF([1]Period_2!S24="", NA(), [1]Period_2!S24)</f>
        <v>-1906</v>
      </c>
      <c r="N26" s="18">
        <f>IF([1]Period_2!T24="", NA(), [1]Period_2!T24)</f>
        <v>-345</v>
      </c>
      <c r="O26" s="35">
        <f>IF([1]Period_2!V24="", NA(), [1]Period_2!V24)</f>
        <v>-1258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2:30" ht="12.75" x14ac:dyDescent="0.2">
      <c r="I27" s="1">
        <v>23</v>
      </c>
      <c r="J27" s="43">
        <v>1</v>
      </c>
      <c r="K27" s="34">
        <f>IF([1]Period_2!Q25="", NA(), [1]Period_2!Q25)</f>
        <v>-10528</v>
      </c>
      <c r="L27" s="18">
        <f>IF([1]Period_2!R25="", NA(), [1]Period_2!R25)</f>
        <v>1211.8535099999999</v>
      </c>
      <c r="M27" s="18">
        <f>IF([1]Period_2!S25="", NA(), [1]Period_2!S25)</f>
        <v>-2144</v>
      </c>
      <c r="N27" s="18">
        <f>IF([1]Period_2!T25="", NA(), [1]Period_2!T25)</f>
        <v>-735</v>
      </c>
      <c r="O27" s="35">
        <f>IF([1]Period_2!V25="", NA(), [1]Period_2!V25)</f>
        <v>-1406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2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f>IF([1]Period_2!Q26="", NA(), [1]Period_2!Q26)</f>
        <v>-11936</v>
      </c>
      <c r="L28" s="18">
        <f>IF([1]Period_2!R26="", NA(), [1]Period_2!R26)</f>
        <v>850.19529999999997</v>
      </c>
      <c r="M28" s="18">
        <f>IF([1]Period_2!S26="", NA(), [1]Period_2!S26)</f>
        <v>-2454</v>
      </c>
      <c r="N28" s="18">
        <f>IF([1]Period_2!T26="", NA(), [1]Period_2!T26)</f>
        <v>-1411</v>
      </c>
      <c r="O28" s="35">
        <f>IF([1]Period_2!V26="", NA(), [1]Period_2!V26)</f>
        <v>-1523</v>
      </c>
      <c r="P28" s="4"/>
      <c r="X28" s="15"/>
      <c r="Y28" s="15"/>
      <c r="Z28" s="15"/>
      <c r="AA28" s="16"/>
      <c r="AC28"/>
      <c r="AD28" s="2"/>
    </row>
    <row r="29" spans="2:30" ht="12.75" x14ac:dyDescent="0.2">
      <c r="B29" s="41"/>
      <c r="C29" s="41"/>
      <c r="I29" s="1">
        <v>25</v>
      </c>
      <c r="J29" s="43">
        <v>1</v>
      </c>
      <c r="K29" s="34">
        <f>IF([1]Period_2!Q27="", NA(), [1]Period_2!Q27)</f>
        <v>-12919</v>
      </c>
      <c r="L29" s="18">
        <f>IF([1]Period_2!R27="", NA(), [1]Period_2!R27)</f>
        <v>686.04886999999997</v>
      </c>
      <c r="M29" s="18">
        <f>IF([1]Period_2!S27="", NA(), [1]Period_2!S27)</f>
        <v>-3022</v>
      </c>
      <c r="N29" s="18">
        <f>IF([1]Period_2!T27="", NA(), [1]Period_2!T27)</f>
        <v>-1672</v>
      </c>
      <c r="O29" s="35">
        <f>IF([1]Period_2!V27="", NA(), [1]Period_2!V27)</f>
        <v>-1566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2:30" ht="12.75" x14ac:dyDescent="0.2">
      <c r="B30" s="41"/>
      <c r="C30" s="41"/>
      <c r="I30" s="1">
        <v>26</v>
      </c>
      <c r="J30" s="43">
        <v>1</v>
      </c>
      <c r="K30" s="34">
        <f>IF([1]Period_2!Q28="", NA(), [1]Period_2!Q28)</f>
        <v>-14062</v>
      </c>
      <c r="L30" s="18">
        <f>IF([1]Period_2!R28="", NA(), [1]Period_2!R28)</f>
        <v>364.92187000000001</v>
      </c>
      <c r="M30" s="18">
        <f>IF([1]Period_2!S28="", NA(), [1]Period_2!S28)</f>
        <v>-3599</v>
      </c>
      <c r="N30" s="18">
        <f>IF([1]Period_2!T28="", NA(), [1]Period_2!T28)</f>
        <v>-2189</v>
      </c>
      <c r="O30" s="35">
        <f>IF([1]Period_2!V28="", NA(), [1]Period_2!V28)</f>
        <v>-1774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2:30" ht="12.75" x14ac:dyDescent="0.2">
      <c r="B31" s="41"/>
      <c r="C31" s="41"/>
      <c r="I31" s="1">
        <v>27</v>
      </c>
      <c r="J31" s="43">
        <v>1</v>
      </c>
      <c r="K31" s="34">
        <f>IF([1]Period_2!Q29="", NA(), [1]Period_2!Q29)</f>
        <v>-16081</v>
      </c>
      <c r="L31" s="18">
        <f>IF([1]Period_2!R29="", NA(), [1]Period_2!R29)</f>
        <v>-199.15423999999999</v>
      </c>
      <c r="M31" s="18">
        <f>IF([1]Period_2!S29="", NA(), [1]Period_2!S29)</f>
        <v>-3926</v>
      </c>
      <c r="N31" s="18">
        <f>IF([1]Period_2!T29="", NA(), [1]Period_2!T29)</f>
        <v>-3131</v>
      </c>
      <c r="O31" s="35">
        <f>IF([1]Period_2!V29="", NA(), [1]Period_2!V29)</f>
        <v>-2033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2:30" ht="12.75" x14ac:dyDescent="0.2">
      <c r="B32" s="41"/>
      <c r="C32" s="41"/>
      <c r="I32" s="1">
        <v>28</v>
      </c>
      <c r="J32" s="43">
        <v>1</v>
      </c>
      <c r="K32" s="34">
        <f>IF([1]Period_2!Q30="", NA(), [1]Period_2!Q30)</f>
        <v>-17079</v>
      </c>
      <c r="L32" s="18">
        <f>IF([1]Period_2!R30="", NA(), [1]Period_2!R30)</f>
        <v>-782.44335999999998</v>
      </c>
      <c r="M32" s="18">
        <f>IF([1]Period_2!S30="", NA(), [1]Period_2!S30)</f>
        <v>-4299</v>
      </c>
      <c r="N32" s="18">
        <f>IF([1]Period_2!T30="", NA(), [1]Period_2!T30)</f>
        <v>-4938</v>
      </c>
      <c r="O32" s="35">
        <f>IF([1]Period_2!V30="", NA(), [1]Period_2!V30)</f>
        <v>-2331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2:30" ht="12.75" x14ac:dyDescent="0.2">
      <c r="B33" s="41"/>
      <c r="C33" s="41"/>
      <c r="I33" s="1">
        <v>29</v>
      </c>
      <c r="J33" s="43">
        <v>1</v>
      </c>
      <c r="K33" s="34">
        <f>IF([1]Period_2!Q31="", NA(), [1]Period_2!Q31)</f>
        <v>-17718</v>
      </c>
      <c r="L33" s="18">
        <f>IF([1]Period_2!R31="", NA(), [1]Period_2!R31)</f>
        <v>-1185.1621</v>
      </c>
      <c r="M33" s="18">
        <f>IF([1]Period_2!S31="", NA(), [1]Period_2!S31)</f>
        <v>-4797</v>
      </c>
      <c r="N33" s="18">
        <f>IF([1]Period_2!T31="", NA(), [1]Period_2!T31)</f>
        <v>-6556</v>
      </c>
      <c r="O33" s="35">
        <f>IF([1]Period_2!V31="", NA(), [1]Period_2!V31)</f>
        <v>-3276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2:30" ht="12.75" x14ac:dyDescent="0.2">
      <c r="B34" s="41"/>
      <c r="C34" s="41"/>
      <c r="I34" s="1">
        <v>30</v>
      </c>
      <c r="J34" s="43">
        <v>1</v>
      </c>
      <c r="K34" s="34">
        <f>IF([1]Period_2!Q32="", NA(), [1]Period_2!Q32)</f>
        <v>-19486</v>
      </c>
      <c r="L34" s="18">
        <f>IF([1]Period_2!R32="", NA(), [1]Period_2!R32)</f>
        <v>-2363.5971599999998</v>
      </c>
      <c r="M34" s="18">
        <f>IF([1]Period_2!S32="", NA(), [1]Period_2!S32)</f>
        <v>-5543</v>
      </c>
      <c r="N34" s="18">
        <f>IF([1]Period_2!T32="", NA(), [1]Period_2!T32)</f>
        <v>-7793</v>
      </c>
      <c r="O34" s="35">
        <f>IF([1]Period_2!V32="", NA(), [1]Period_2!V32)</f>
        <v>-3714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I35" s="1">
        <v>31</v>
      </c>
      <c r="J35" s="44">
        <v>1</v>
      </c>
      <c r="K35" s="36">
        <f>IF([1]Period_2!Q33="", NA(), [1]Period_2!Q33)</f>
        <v>-28839</v>
      </c>
      <c r="L35" s="23">
        <f>IF([1]Period_2!R33="", NA(), [1]Period_2!R33)</f>
        <v>-3461.94526</v>
      </c>
      <c r="M35" s="23">
        <f>IF([1]Period_2!S33="", NA(), [1]Period_2!S33)</f>
        <v>-11412</v>
      </c>
      <c r="N35" s="23">
        <f>IF([1]Period_2!T33="", NA(), [1]Period_2!T33)</f>
        <v>-15100</v>
      </c>
      <c r="O35" s="37">
        <f>IF([1]Period_2!V33="", NA(), [1]Period_2!V33)</f>
        <v>-6774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2:AE96"/>
  <sheetViews>
    <sheetView zoomScale="85" zoomScaleNormal="85" workbookViewId="0">
      <selection activeCell="J46" sqref="J46"/>
    </sheetView>
  </sheetViews>
  <sheetFormatPr defaultColWidth="9.140625"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5" t="s">
        <v>24</v>
      </c>
      <c r="D2" s="65"/>
      <c r="E2" s="65"/>
      <c r="F2" s="65"/>
      <c r="G2" s="65"/>
      <c r="H2" s="65"/>
    </row>
    <row r="3" spans="2:31" ht="29.25" customHeight="1" x14ac:dyDescent="0.2">
      <c r="C3" s="65" t="s">
        <v>21</v>
      </c>
      <c r="D3" s="65"/>
      <c r="E3" s="65"/>
      <c r="F3" s="65"/>
      <c r="G3" s="65"/>
      <c r="H3" s="65"/>
      <c r="I3" s="27"/>
      <c r="J3" s="65" t="s">
        <v>18</v>
      </c>
      <c r="K3" s="65"/>
      <c r="L3" s="65"/>
      <c r="M3" s="65"/>
      <c r="N3" s="65"/>
      <c r="O3" s="65"/>
      <c r="P3" s="27"/>
      <c r="Q3" s="65" t="s">
        <v>20</v>
      </c>
      <c r="R3" s="65"/>
      <c r="S3" s="65"/>
      <c r="T3" s="65"/>
      <c r="U3" s="65"/>
      <c r="V3" s="65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28" t="s">
        <v>7</v>
      </c>
      <c r="L4" s="29" t="s">
        <v>5</v>
      </c>
      <c r="M4" s="29" t="s">
        <v>6</v>
      </c>
      <c r="N4" s="29" t="s">
        <v>15</v>
      </c>
      <c r="O4" s="29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MAX(K5:K35)</f>
        <v>20346</v>
      </c>
      <c r="E5" s="39">
        <f t="shared" ref="E5:H5" si="0">MAX(L5:L35)</f>
        <v>10913.999620000001</v>
      </c>
      <c r="F5" s="39">
        <f t="shared" si="0"/>
        <v>17141</v>
      </c>
      <c r="G5" s="39">
        <f t="shared" si="0"/>
        <v>890</v>
      </c>
      <c r="H5" s="39">
        <f t="shared" si="0"/>
        <v>11859</v>
      </c>
      <c r="I5" s="1">
        <v>1</v>
      </c>
      <c r="J5" s="42">
        <v>1</v>
      </c>
      <c r="K5" s="31">
        <f>IF([1]Period_3!Q3="", NA(), [1]Period_3!Q3)</f>
        <v>20346</v>
      </c>
      <c r="L5" s="32">
        <f>IF([1]Period_3!R3="", NA(), [1]Period_3!R3)</f>
        <v>10913.999620000001</v>
      </c>
      <c r="M5" s="32">
        <f>IF([1]Period_3!S3="", NA(), [1]Period_3!S3)</f>
        <v>17141</v>
      </c>
      <c r="N5" s="32">
        <f>IF([1]Period_3!T3="", NA(), [1]Period_3!T3)</f>
        <v>890</v>
      </c>
      <c r="O5" s="33">
        <f>IF([1]Period_3!V3="", NA(), [1]Period_3!V3)</f>
        <v>11859</v>
      </c>
      <c r="AC5"/>
      <c r="AD5" s="2"/>
      <c r="AE5" s="6"/>
    </row>
    <row r="6" spans="2:31" ht="12.75" x14ac:dyDescent="0.2">
      <c r="B6" s="41"/>
      <c r="C6" s="40" t="s">
        <v>13</v>
      </c>
      <c r="D6" s="39">
        <f>-MIN(K5:K35)</f>
        <v>21807</v>
      </c>
      <c r="E6" s="39">
        <f t="shared" ref="E6:H6" si="1">-MIN(L5:L35)</f>
        <v>3899.1872699999999</v>
      </c>
      <c r="F6" s="39">
        <f t="shared" si="1"/>
        <v>10860</v>
      </c>
      <c r="G6" s="39">
        <f t="shared" si="1"/>
        <v>13425</v>
      </c>
      <c r="H6" s="39">
        <f t="shared" si="1"/>
        <v>7133</v>
      </c>
      <c r="I6" s="1">
        <v>2</v>
      </c>
      <c r="J6" s="43">
        <v>1</v>
      </c>
      <c r="K6" s="34">
        <f>IF([1]Period_3!Q4="", NA(), [1]Period_3!Q4)</f>
        <v>13337</v>
      </c>
      <c r="L6" s="18">
        <f>IF([1]Period_3!R4="", NA(), [1]Period_3!R4)</f>
        <v>8242.9995199999994</v>
      </c>
      <c r="M6" s="18">
        <f>IF([1]Period_3!S4="", NA(), [1]Period_3!S4)</f>
        <v>8539</v>
      </c>
      <c r="N6" s="18">
        <f>IF([1]Period_3!T4="", NA(), [1]Period_3!T4)</f>
        <v>187</v>
      </c>
      <c r="O6" s="35">
        <f>IF([1]Period_3!V4="", NA(), [1]Period_3!V4)</f>
        <v>4819</v>
      </c>
      <c r="AC6"/>
      <c r="AD6" s="2"/>
    </row>
    <row r="7" spans="2:31" ht="12.75" x14ac:dyDescent="0.2">
      <c r="I7" s="1">
        <v>3</v>
      </c>
      <c r="J7" s="43">
        <v>1</v>
      </c>
      <c r="K7" s="34">
        <f>IF([1]Period_3!Q5="", NA(), [1]Period_3!Q5)</f>
        <v>10968</v>
      </c>
      <c r="L7" s="18">
        <f>IF([1]Period_3!R5="", NA(), [1]Period_3!R5)</f>
        <v>6968.4075199999997</v>
      </c>
      <c r="M7" s="18">
        <f>IF([1]Period_3!S5="", NA(), [1]Period_3!S5)</f>
        <v>6096</v>
      </c>
      <c r="N7" s="18">
        <f>IF([1]Period_3!T5="", NA(), [1]Period_3!T5)</f>
        <v>141</v>
      </c>
      <c r="O7" s="35">
        <f>IF([1]Period_3!V5="", NA(), [1]Period_3!V5)</f>
        <v>4440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f>IF([1]Period_3!Q6="", NA(), [1]Period_3!Q6)</f>
        <v>8817</v>
      </c>
      <c r="L8" s="18">
        <f>IF([1]Period_3!R6="", NA(), [1]Period_3!R6)</f>
        <v>6313.7336100000002</v>
      </c>
      <c r="M8" s="18">
        <f>IF([1]Period_3!S6="", NA(), [1]Period_3!S6)</f>
        <v>5126</v>
      </c>
      <c r="N8" s="18">
        <f>IF([1]Period_3!T6="", NA(), [1]Period_3!T6)</f>
        <v>112</v>
      </c>
      <c r="O8" s="35">
        <f>IF([1]Period_3!V6="", NA(), [1]Period_3!V6)</f>
        <v>3513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f>IF([1]Period_3!Q7="", NA(), [1]Period_3!Q7)</f>
        <v>6553</v>
      </c>
      <c r="L9" s="18">
        <f>IF([1]Period_3!R7="", NA(), [1]Period_3!R7)</f>
        <v>6074.54918</v>
      </c>
      <c r="M9" s="18">
        <f>IF([1]Period_3!S7="", NA(), [1]Period_3!S7)</f>
        <v>4648</v>
      </c>
      <c r="N9" s="18">
        <f>IF([1]Period_3!T7="", NA(), [1]Period_3!T7)</f>
        <v>101</v>
      </c>
      <c r="O9" s="35">
        <f>IF([1]Period_3!V7="", NA(), [1]Period_3!V7)</f>
        <v>2960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f>IF([1]Period_3!Q8="", NA(), [1]Period_3!Q8)</f>
        <v>3968</v>
      </c>
      <c r="L10" s="18">
        <f>IF([1]Period_3!R8="", NA(), [1]Period_3!R8)</f>
        <v>5623.2656100000004</v>
      </c>
      <c r="M10" s="18">
        <f>IF([1]Period_3!S8="", NA(), [1]Period_3!S8)</f>
        <v>4274</v>
      </c>
      <c r="N10" s="18">
        <f>IF([1]Period_3!T8="", NA(), [1]Period_3!T8)</f>
        <v>91</v>
      </c>
      <c r="O10" s="35">
        <f>IF([1]Period_3!V8="", NA(), [1]Period_3!V8)</f>
        <v>2527</v>
      </c>
      <c r="W10" s="5"/>
      <c r="AC10"/>
      <c r="AD10" s="2"/>
    </row>
    <row r="11" spans="2:31" ht="12.75" customHeight="1" x14ac:dyDescent="0.2">
      <c r="C11" s="65" t="s">
        <v>17</v>
      </c>
      <c r="D11" s="65"/>
      <c r="E11" s="65"/>
      <c r="F11" s="65"/>
      <c r="G11" s="65"/>
      <c r="H11" s="65"/>
      <c r="I11" s="1">
        <v>7</v>
      </c>
      <c r="J11" s="43">
        <v>1</v>
      </c>
      <c r="K11" s="34">
        <f>IF([1]Period_3!Q9="", NA(), [1]Period_3!Q9)</f>
        <v>2397</v>
      </c>
      <c r="L11" s="18">
        <f>IF([1]Period_3!R9="", NA(), [1]Period_3!R9)</f>
        <v>5172.1054899999999</v>
      </c>
      <c r="M11" s="18">
        <f>IF([1]Period_3!S9="", NA(), [1]Period_3!S9)</f>
        <v>3611</v>
      </c>
      <c r="N11" s="18">
        <f>IF([1]Period_3!T9="", NA(), [1]Period_3!T9)</f>
        <v>87</v>
      </c>
      <c r="O11" s="35">
        <f>IF([1]Period_3!V9="", NA(), [1]Period_3!V9)</f>
        <v>2388</v>
      </c>
      <c r="W11" s="5"/>
      <c r="AC11"/>
      <c r="AD11" s="2"/>
    </row>
    <row r="12" spans="2:31" ht="12.75" x14ac:dyDescent="0.2">
      <c r="C12" s="65"/>
      <c r="D12" s="65"/>
      <c r="E12" s="65"/>
      <c r="F12" s="65"/>
      <c r="G12" s="65"/>
      <c r="H12" s="65"/>
      <c r="I12" s="1">
        <v>8</v>
      </c>
      <c r="J12" s="43">
        <v>1</v>
      </c>
      <c r="K12" s="34">
        <f>IF([1]Period_3!Q10="", NA(), [1]Period_3!Q10)</f>
        <v>1605</v>
      </c>
      <c r="L12" s="18">
        <f>IF([1]Period_3!R10="", NA(), [1]Period_3!R10)</f>
        <v>4612.9996300000003</v>
      </c>
      <c r="M12" s="18">
        <f>IF([1]Period_3!S10="", NA(), [1]Period_3!S10)</f>
        <v>2832</v>
      </c>
      <c r="N12" s="18">
        <f>IF([1]Period_3!T10="", NA(), [1]Period_3!T10)</f>
        <v>79</v>
      </c>
      <c r="O12" s="35">
        <f>IF([1]Period_3!V10="", NA(), [1]Period_3!V10)</f>
        <v>2071</v>
      </c>
      <c r="W12" s="5"/>
      <c r="AC12"/>
      <c r="AD12" s="2"/>
    </row>
    <row r="13" spans="2:31" ht="12.75" x14ac:dyDescent="0.2">
      <c r="C13" s="4"/>
      <c r="D13" s="66" t="s">
        <v>10</v>
      </c>
      <c r="E13" s="67"/>
      <c r="F13" s="67"/>
      <c r="G13" s="67"/>
      <c r="H13" s="67"/>
      <c r="I13" s="1">
        <v>9</v>
      </c>
      <c r="J13" s="43">
        <v>1</v>
      </c>
      <c r="K13" s="34">
        <f>IF([1]Period_3!Q11="", NA(), [1]Period_3!Q11)</f>
        <v>1041</v>
      </c>
      <c r="L13" s="18">
        <f>IF([1]Period_3!R11="", NA(), [1]Period_3!R11)</f>
        <v>4307.0006400000002</v>
      </c>
      <c r="M13" s="18">
        <f>IF([1]Period_3!S11="", NA(), [1]Period_3!S11)</f>
        <v>2042</v>
      </c>
      <c r="N13" s="18">
        <f>IF([1]Period_3!T11="", NA(), [1]Period_3!T11)</f>
        <v>74</v>
      </c>
      <c r="O13" s="35">
        <f>IF([1]Period_3!V11="", NA(), [1]Period_3!V11)</f>
        <v>1858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f>IF([1]Period_3!Q12="", NA(), [1]Period_3!Q12)</f>
        <v>379</v>
      </c>
      <c r="L14" s="18">
        <f>IF([1]Period_3!R12="", NA(), [1]Period_3!R12)</f>
        <v>4175.0003800000004</v>
      </c>
      <c r="M14" s="18">
        <f>IF([1]Period_3!S12="", NA(), [1]Period_3!S12)</f>
        <v>1582</v>
      </c>
      <c r="N14" s="18">
        <f>IF([1]Period_3!T12="", NA(), [1]Period_3!T12)</f>
        <v>72</v>
      </c>
      <c r="O14" s="35">
        <f>IF([1]Period_3!V12="", NA(), [1]Period_3!V12)</f>
        <v>1645</v>
      </c>
      <c r="W14" s="5"/>
      <c r="AC14"/>
      <c r="AD14" s="2"/>
    </row>
    <row r="15" spans="2:31" ht="12.75" customHeight="1" x14ac:dyDescent="0.2">
      <c r="C15" s="20" t="s">
        <v>0</v>
      </c>
      <c r="D15" s="31">
        <f>MAX(K5:K35)</f>
        <v>20346</v>
      </c>
      <c r="E15" s="32">
        <f t="shared" ref="E15:H15" si="2">MAX(L5:L35)</f>
        <v>10913.999620000001</v>
      </c>
      <c r="F15" s="32">
        <f t="shared" si="2"/>
        <v>17141</v>
      </c>
      <c r="G15" s="32">
        <f t="shared" si="2"/>
        <v>890</v>
      </c>
      <c r="H15" s="33">
        <f t="shared" si="2"/>
        <v>11859</v>
      </c>
      <c r="I15" s="1">
        <v>11</v>
      </c>
      <c r="J15" s="43">
        <v>1</v>
      </c>
      <c r="K15" s="34">
        <f>IF([1]Period_3!Q13="", NA(), [1]Period_3!Q13)</f>
        <v>-762</v>
      </c>
      <c r="L15" s="18">
        <f>IF([1]Period_3!R13="", NA(), [1]Period_3!R13)</f>
        <v>4002.433</v>
      </c>
      <c r="M15" s="18">
        <f>IF([1]Period_3!S13="", NA(), [1]Period_3!S13)</f>
        <v>973</v>
      </c>
      <c r="N15" s="18">
        <f>IF([1]Period_3!T13="", NA(), [1]Period_3!T13)</f>
        <v>66</v>
      </c>
      <c r="O15" s="35">
        <f>IF([1]Period_3!V13="", NA(), [1]Period_3!V13)</f>
        <v>1449</v>
      </c>
      <c r="W15" s="8"/>
      <c r="AC15"/>
      <c r="AD15" s="2"/>
    </row>
    <row r="16" spans="2:31" ht="12.75" x14ac:dyDescent="0.2">
      <c r="C16" s="21">
        <v>0.95</v>
      </c>
      <c r="D16" s="34">
        <f>PERCENTILE(K5:K35, 0.95)</f>
        <v>12152.5</v>
      </c>
      <c r="E16" s="18">
        <f t="shared" ref="E16:H16" si="3">PERCENTILE(L5:L35, 0.95)</f>
        <v>7605.7035199999991</v>
      </c>
      <c r="F16" s="18">
        <f t="shared" si="3"/>
        <v>7317.5</v>
      </c>
      <c r="G16" s="18">
        <f t="shared" si="3"/>
        <v>164</v>
      </c>
      <c r="H16" s="35">
        <f t="shared" si="3"/>
        <v>4629.5</v>
      </c>
      <c r="I16" s="1">
        <v>12</v>
      </c>
      <c r="J16" s="43">
        <v>1</v>
      </c>
      <c r="K16" s="34">
        <f>IF([1]Period_3!Q14="", NA(), [1]Period_3!Q14)</f>
        <v>-1679</v>
      </c>
      <c r="L16" s="18">
        <f>IF([1]Period_3!R14="", NA(), [1]Period_3!R14)</f>
        <v>3595.2636200000002</v>
      </c>
      <c r="M16" s="18">
        <f>IF([1]Period_3!S14="", NA(), [1]Period_3!S14)</f>
        <v>528</v>
      </c>
      <c r="N16" s="18">
        <f>IF([1]Period_3!T14="", NA(), [1]Period_3!T14)</f>
        <v>59</v>
      </c>
      <c r="O16" s="35">
        <f>IF([1]Period_3!V14="", NA(), [1]Period_3!V14)</f>
        <v>1202</v>
      </c>
      <c r="W16" s="8"/>
      <c r="AC16"/>
      <c r="AD16" s="2"/>
    </row>
    <row r="17" spans="1:30" ht="12.75" x14ac:dyDescent="0.2">
      <c r="C17" s="22">
        <v>0.75</v>
      </c>
      <c r="D17" s="34">
        <f>PERCENTILE(K5:K35, 0.75)</f>
        <v>1323</v>
      </c>
      <c r="E17" s="18">
        <f t="shared" ref="E17:H17" si="4">PERCENTILE(L5:L35, 0.75)</f>
        <v>4460.0001350000002</v>
      </c>
      <c r="F17" s="18">
        <f t="shared" si="4"/>
        <v>2437</v>
      </c>
      <c r="G17" s="18">
        <f t="shared" si="4"/>
        <v>76.5</v>
      </c>
      <c r="H17" s="35">
        <f t="shared" si="4"/>
        <v>1964.5</v>
      </c>
      <c r="I17" s="1">
        <v>13</v>
      </c>
      <c r="J17" s="43">
        <v>1</v>
      </c>
      <c r="K17" s="34">
        <f>IF([1]Period_3!Q15="", NA(), [1]Period_3!Q15)</f>
        <v>-2776</v>
      </c>
      <c r="L17" s="18">
        <f>IF([1]Period_3!R15="", NA(), [1]Period_3!R15)</f>
        <v>3409.9993399999998</v>
      </c>
      <c r="M17" s="18">
        <f>IF([1]Period_3!S15="", NA(), [1]Period_3!S15)</f>
        <v>382</v>
      </c>
      <c r="N17" s="18">
        <f>IF([1]Period_3!T15="", NA(), [1]Period_3!T15)</f>
        <v>56</v>
      </c>
      <c r="O17" s="35">
        <f>IF([1]Period_3!V15="", NA(), [1]Period_3!V15)</f>
        <v>947</v>
      </c>
      <c r="W17" s="5"/>
      <c r="AC17"/>
      <c r="AD17" s="2"/>
    </row>
    <row r="18" spans="1:30" ht="12.75" x14ac:dyDescent="0.2">
      <c r="C18" s="22">
        <v>0.5</v>
      </c>
      <c r="D18" s="34">
        <f>PERCENTILE(K5:K35, 0.5)</f>
        <v>-5426</v>
      </c>
      <c r="E18" s="18">
        <f t="shared" ref="E18:H18" si="5">PERCENTILE(L5:L35, 0.5)</f>
        <v>2888.9277200000001</v>
      </c>
      <c r="F18" s="18">
        <f t="shared" si="5"/>
        <v>-726</v>
      </c>
      <c r="G18" s="18">
        <f t="shared" si="5"/>
        <v>32</v>
      </c>
      <c r="H18" s="35">
        <f t="shared" si="5"/>
        <v>386</v>
      </c>
      <c r="I18" s="1">
        <v>14</v>
      </c>
      <c r="J18" s="43">
        <v>1</v>
      </c>
      <c r="K18" s="34">
        <f>IF([1]Period_3!Q16="", NA(), [1]Period_3!Q16)</f>
        <v>-3814</v>
      </c>
      <c r="L18" s="18">
        <f>IF([1]Period_3!R16="", NA(), [1]Period_3!R16)</f>
        <v>3254.0441300000002</v>
      </c>
      <c r="M18" s="18">
        <f>IF([1]Period_3!S16="", NA(), [1]Period_3!S16)</f>
        <v>-12</v>
      </c>
      <c r="N18" s="18">
        <f>IF([1]Period_3!T16="", NA(), [1]Period_3!T16)</f>
        <v>48</v>
      </c>
      <c r="O18" s="35">
        <f>IF([1]Period_3!V16="", NA(), [1]Period_3!V16)</f>
        <v>656</v>
      </c>
      <c r="W18" s="5"/>
      <c r="AC18"/>
      <c r="AD18" s="2"/>
    </row>
    <row r="19" spans="1:30" ht="12.75" x14ac:dyDescent="0.2">
      <c r="C19" s="22">
        <v>0.25</v>
      </c>
      <c r="D19" s="34">
        <f>PERCENTILE(K5:K35, 0.25)</f>
        <v>-9302.5</v>
      </c>
      <c r="E19" s="18">
        <f t="shared" ref="E19:H19" si="6">PERCENTILE(L5:L35, 0.25)</f>
        <v>1194.495555</v>
      </c>
      <c r="F19" s="18">
        <f t="shared" si="6"/>
        <v>-3470.5</v>
      </c>
      <c r="G19" s="18">
        <f t="shared" si="6"/>
        <v>-148</v>
      </c>
      <c r="H19" s="35">
        <f t="shared" si="6"/>
        <v>-823</v>
      </c>
      <c r="I19" s="1">
        <v>15</v>
      </c>
      <c r="J19" s="43">
        <v>1</v>
      </c>
      <c r="K19" s="34">
        <f>IF([1]Period_3!Q17="", NA(), [1]Period_3!Q17)</f>
        <v>-4747</v>
      </c>
      <c r="L19" s="18">
        <f>IF([1]Period_3!R17="", NA(), [1]Period_3!R17)</f>
        <v>3055.14257</v>
      </c>
      <c r="M19" s="18">
        <f>IF([1]Period_3!S17="", NA(), [1]Period_3!S17)</f>
        <v>-614</v>
      </c>
      <c r="N19" s="18">
        <f>IF([1]Period_3!T17="", NA(), [1]Period_3!T17)</f>
        <v>36</v>
      </c>
      <c r="O19" s="35">
        <f>IF([1]Period_3!V17="", NA(), [1]Period_3!V17)</f>
        <v>540</v>
      </c>
      <c r="P19" s="4"/>
      <c r="W19" s="5"/>
      <c r="AC19"/>
      <c r="AD19" s="2"/>
    </row>
    <row r="20" spans="1:30" ht="12.75" x14ac:dyDescent="0.2">
      <c r="C20" s="21">
        <v>0.05</v>
      </c>
      <c r="D20" s="34">
        <f>PERCENTILE(K5:K35, 0.05)</f>
        <v>-16404</v>
      </c>
      <c r="E20" s="18">
        <f t="shared" ref="E20:H20" si="7">PERCENTILE(L5:L35, 0.05)</f>
        <v>-2084.6792799999998</v>
      </c>
      <c r="F20" s="18">
        <f t="shared" si="7"/>
        <v>-6409.5</v>
      </c>
      <c r="G20" s="18">
        <f t="shared" si="7"/>
        <v>-5423.5</v>
      </c>
      <c r="H20" s="35">
        <f t="shared" si="7"/>
        <v>-2799</v>
      </c>
      <c r="I20" s="1">
        <v>16</v>
      </c>
      <c r="J20" s="43">
        <v>1</v>
      </c>
      <c r="K20" s="34">
        <f>IF([1]Period_3!Q18="", NA(), [1]Period_3!Q18)</f>
        <v>-5426</v>
      </c>
      <c r="L20" s="18">
        <f>IF([1]Period_3!R18="", NA(), [1]Period_3!R18)</f>
        <v>2888.9277200000001</v>
      </c>
      <c r="M20" s="18">
        <f>IF([1]Period_3!S18="", NA(), [1]Period_3!S18)</f>
        <v>-726</v>
      </c>
      <c r="N20" s="18">
        <f>IF([1]Period_3!T18="", NA(), [1]Period_3!T18)</f>
        <v>32</v>
      </c>
      <c r="O20" s="35">
        <f>IF([1]Period_3!V18="", NA(), [1]Period_3!V18)</f>
        <v>386</v>
      </c>
      <c r="P20" s="4"/>
      <c r="W20" s="5"/>
      <c r="AC20"/>
      <c r="AD20" s="2"/>
    </row>
    <row r="21" spans="1:30" ht="12.75" x14ac:dyDescent="0.2">
      <c r="C21" s="62" t="s">
        <v>3</v>
      </c>
      <c r="D21" s="34">
        <f>MIN(K5:K35)</f>
        <v>-21807</v>
      </c>
      <c r="E21" s="18">
        <f t="shared" ref="E21:H21" si="8">MIN(L5:L35)</f>
        <v>-3899.1872699999999</v>
      </c>
      <c r="F21" s="18">
        <f t="shared" si="8"/>
        <v>-10860</v>
      </c>
      <c r="G21" s="18">
        <f t="shared" si="8"/>
        <v>-13425</v>
      </c>
      <c r="H21" s="35">
        <f t="shared" si="8"/>
        <v>-7133</v>
      </c>
      <c r="I21" s="1">
        <v>17</v>
      </c>
      <c r="J21" s="43">
        <v>1</v>
      </c>
      <c r="K21" s="34">
        <f>IF([1]Period_3!Q19="", NA(), [1]Period_3!Q19)</f>
        <v>-5866</v>
      </c>
      <c r="L21" s="18">
        <f>IF([1]Period_3!R19="", NA(), [1]Period_3!R19)</f>
        <v>2591.8462</v>
      </c>
      <c r="M21" s="18">
        <f>IF([1]Period_3!S19="", NA(), [1]Period_3!S19)</f>
        <v>-1041</v>
      </c>
      <c r="N21" s="18">
        <f>IF([1]Period_3!T19="", NA(), [1]Period_3!T19)</f>
        <v>30</v>
      </c>
      <c r="O21" s="35">
        <f>IF([1]Period_3!V19="", NA(), [1]Period_3!V19)</f>
        <v>140</v>
      </c>
      <c r="P21" s="4"/>
      <c r="W21" s="5"/>
      <c r="AC21"/>
      <c r="AD21" s="2"/>
    </row>
    <row r="22" spans="1:30" ht="12.75" x14ac:dyDescent="0.2">
      <c r="C22" s="61" t="s">
        <v>1</v>
      </c>
      <c r="D22" s="31">
        <f>AVERAGE(K5:K35)</f>
        <v>-3651.0322580645161</v>
      </c>
      <c r="E22" s="32">
        <f>AVERAGE(L5:L35)</f>
        <v>2867.5539074193534</v>
      </c>
      <c r="F22" s="32">
        <f>AVERAGE(M5:M35)</f>
        <v>-167.19354838709677</v>
      </c>
      <c r="G22" s="32">
        <f>AVERAGE(N5:N35)</f>
        <v>-936.25806451612902</v>
      </c>
      <c r="H22" s="33">
        <f>AVERAGE(O5:O35)</f>
        <v>674.80645161290317</v>
      </c>
      <c r="I22" s="1">
        <v>18</v>
      </c>
      <c r="J22" s="43">
        <v>1</v>
      </c>
      <c r="K22" s="34">
        <f>IF([1]Period_3!Q20="", NA(), [1]Period_3!Q20)</f>
        <v>-6736</v>
      </c>
      <c r="L22" s="18">
        <f>IF([1]Period_3!R20="", NA(), [1]Period_3!R20)</f>
        <v>2378.90942</v>
      </c>
      <c r="M22" s="18">
        <f>IF([1]Period_3!S20="", NA(), [1]Period_3!S20)</f>
        <v>-1539</v>
      </c>
      <c r="N22" s="18">
        <f>IF([1]Period_3!T20="", NA(), [1]Period_3!T20)</f>
        <v>28</v>
      </c>
      <c r="O22" s="35">
        <f>IF([1]Period_3!V20="", NA(), [1]Period_3!V20)</f>
        <v>77</v>
      </c>
      <c r="P22" s="4"/>
      <c r="W22" s="5"/>
      <c r="AC22"/>
      <c r="AD22" s="2"/>
    </row>
    <row r="23" spans="1:30" ht="12.75" x14ac:dyDescent="0.2">
      <c r="C23" s="24" t="s">
        <v>4</v>
      </c>
      <c r="D23" s="34">
        <f>STDEV(K5:K35)</f>
        <v>9286.8071028524864</v>
      </c>
      <c r="E23" s="18">
        <f>STDEV(L5:L35)</f>
        <v>3150.5101456477369</v>
      </c>
      <c r="F23" s="18">
        <f>STDEV(M5:M35)</f>
        <v>5290.8917989273787</v>
      </c>
      <c r="G23" s="18">
        <f>STDEV(N5:N35)</f>
        <v>2755.6486588792113</v>
      </c>
      <c r="H23" s="35">
        <f>STDEV(O5:O35)</f>
        <v>3152.8716584446715</v>
      </c>
      <c r="I23" s="1">
        <v>19</v>
      </c>
      <c r="J23" s="43">
        <v>1</v>
      </c>
      <c r="K23" s="34">
        <f>IF([1]Period_3!Q21="", NA(), [1]Period_3!Q21)</f>
        <v>-7021</v>
      </c>
      <c r="L23" s="18">
        <f>IF([1]Period_3!R21="", NA(), [1]Period_3!R21)</f>
        <v>2051.11015</v>
      </c>
      <c r="M23" s="18">
        <f>IF([1]Period_3!S21="", NA(), [1]Period_3!S21)</f>
        <v>-1993</v>
      </c>
      <c r="N23" s="18">
        <f>IF([1]Period_3!T21="", NA(), [1]Period_3!T21)</f>
        <v>24</v>
      </c>
      <c r="O23" s="35">
        <f>IF([1]Period_3!V21="", NA(), [1]Period_3!V21)</f>
        <v>-301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1:30" ht="12.75" customHeight="1" x14ac:dyDescent="0.2">
      <c r="C24" s="25" t="s">
        <v>8</v>
      </c>
      <c r="D24" s="53">
        <f>COUNTIF(K$5:K$35,"&gt;=0")/COUNTA(K$5:K$35)</f>
        <v>0.32258064516129031</v>
      </c>
      <c r="E24" s="46">
        <f t="shared" ref="E24:H24" si="9">COUNTIF(L$5:L$35,"&gt;=0")/COUNTA(L$5:L$35)</f>
        <v>0.83870967741935487</v>
      </c>
      <c r="F24" s="46">
        <f t="shared" si="9"/>
        <v>0.41935483870967744</v>
      </c>
      <c r="G24" s="46">
        <f t="shared" si="9"/>
        <v>0.70967741935483875</v>
      </c>
      <c r="H24" s="47">
        <f t="shared" si="9"/>
        <v>0.58064516129032262</v>
      </c>
      <c r="I24" s="1">
        <v>20</v>
      </c>
      <c r="J24" s="43">
        <v>1</v>
      </c>
      <c r="K24" s="34">
        <f>IF([1]Period_3!Q22="", NA(), [1]Period_3!Q22)</f>
        <v>-7156</v>
      </c>
      <c r="L24" s="18">
        <f>IF([1]Period_3!R22="", NA(), [1]Period_3!R22)</f>
        <v>1991.2890500000001</v>
      </c>
      <c r="M24" s="18">
        <f>IF([1]Period_3!S22="", NA(), [1]Period_3!S22)</f>
        <v>-2174</v>
      </c>
      <c r="N24" s="18">
        <f>IF([1]Period_3!T22="", NA(), [1]Period_3!T22)</f>
        <v>19</v>
      </c>
      <c r="O24" s="35">
        <f>IF([1]Period_3!V22="", NA(), [1]Period_3!V22)</f>
        <v>-398</v>
      </c>
      <c r="P24" s="4"/>
      <c r="Q24" s="65" t="s">
        <v>16</v>
      </c>
      <c r="R24" s="65"/>
      <c r="S24" s="65"/>
      <c r="T24" s="65"/>
      <c r="U24" s="65"/>
      <c r="V24" s="65"/>
      <c r="W24" s="65"/>
      <c r="X24" s="15"/>
      <c r="Y24" s="15"/>
      <c r="Z24" s="15"/>
      <c r="AA24" s="16"/>
      <c r="AC24"/>
      <c r="AD24" s="2"/>
    </row>
    <row r="25" spans="1:30" ht="12.75" customHeight="1" x14ac:dyDescent="0.2">
      <c r="C25" s="26" t="s">
        <v>9</v>
      </c>
      <c r="D25" s="54">
        <f>1-D24</f>
        <v>0.67741935483870974</v>
      </c>
      <c r="E25" s="48">
        <f>1-E24</f>
        <v>0.16129032258064513</v>
      </c>
      <c r="F25" s="48">
        <f>1-F24</f>
        <v>0.58064516129032251</v>
      </c>
      <c r="G25" s="48">
        <f>1-G24</f>
        <v>0.29032258064516125</v>
      </c>
      <c r="H25" s="49">
        <f>1-H24</f>
        <v>0.41935483870967738</v>
      </c>
      <c r="I25" s="1">
        <v>21</v>
      </c>
      <c r="J25" s="43">
        <v>1</v>
      </c>
      <c r="K25" s="34">
        <f>IF([1]Period_3!Q23="", NA(), [1]Period_3!Q23)</f>
        <v>-7984</v>
      </c>
      <c r="L25" s="18">
        <f>IF([1]Period_3!R23="", NA(), [1]Period_3!R23)</f>
        <v>1834.3756100000001</v>
      </c>
      <c r="M25" s="18">
        <f>IF([1]Period_3!S23="", NA(), [1]Period_3!S23)</f>
        <v>-2419</v>
      </c>
      <c r="N25" s="18">
        <f>IF([1]Period_3!T23="", NA(), [1]Period_3!T23)</f>
        <v>12</v>
      </c>
      <c r="O25" s="35">
        <f>IF([1]Period_3!V23="", NA(), [1]Period_3!V23)</f>
        <v>-466</v>
      </c>
      <c r="P25" s="4"/>
      <c r="Q25" s="65"/>
      <c r="R25" s="65"/>
      <c r="S25" s="65"/>
      <c r="T25" s="65"/>
      <c r="U25" s="65"/>
      <c r="V25" s="65"/>
      <c r="W25" s="65"/>
      <c r="X25" s="15"/>
      <c r="Y25" s="15"/>
      <c r="Z25" s="15"/>
      <c r="AA25" s="16"/>
      <c r="AC25"/>
      <c r="AD25" s="2"/>
    </row>
    <row r="26" spans="1:30" ht="12.75" x14ac:dyDescent="0.2">
      <c r="C26" s="55" t="s">
        <v>2</v>
      </c>
      <c r="D26" s="56">
        <f>MEDIAN(K5:K35)</f>
        <v>-5426</v>
      </c>
      <c r="E26" s="56">
        <f>MEDIAN(L5:L35)</f>
        <v>2888.9277200000001</v>
      </c>
      <c r="F26" s="56">
        <f>MEDIAN(M5:M35)</f>
        <v>-726</v>
      </c>
      <c r="G26" s="56">
        <f>MEDIAN(N5:N35)</f>
        <v>32</v>
      </c>
      <c r="H26" s="56">
        <f>MEDIAN(O5:O35)</f>
        <v>386</v>
      </c>
      <c r="I26" s="1">
        <v>22</v>
      </c>
      <c r="J26" s="43">
        <v>1</v>
      </c>
      <c r="K26" s="34">
        <f>IF([1]Period_3!Q24="", NA(), [1]Period_3!Q24)</f>
        <v>-8337</v>
      </c>
      <c r="L26" s="18">
        <f>IF([1]Period_3!R24="", NA(), [1]Period_3!R24)</f>
        <v>1601.99965</v>
      </c>
      <c r="M26" s="18">
        <f>IF([1]Period_3!S24="", NA(), [1]Period_3!S24)</f>
        <v>-3072</v>
      </c>
      <c r="N26" s="18">
        <f>IF([1]Period_3!T24="", NA(), [1]Period_3!T24)</f>
        <v>1</v>
      </c>
      <c r="O26" s="35">
        <f>IF([1]Period_3!V24="", NA(), [1]Period_3!V24)</f>
        <v>-611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1:30" ht="12.75" x14ac:dyDescent="0.2">
      <c r="I27" s="1">
        <v>23</v>
      </c>
      <c r="J27" s="43">
        <v>1</v>
      </c>
      <c r="K27" s="34">
        <f>IF([1]Period_3!Q25="", NA(), [1]Period_3!Q25)</f>
        <v>-8885</v>
      </c>
      <c r="L27" s="18">
        <f>IF([1]Period_3!R25="", NA(), [1]Period_3!R25)</f>
        <v>1368.10061</v>
      </c>
      <c r="M27" s="18">
        <f>IF([1]Period_3!S25="", NA(), [1]Period_3!S25)</f>
        <v>-3284</v>
      </c>
      <c r="N27" s="18">
        <f>IF([1]Period_3!T25="", NA(), [1]Period_3!T25)</f>
        <v>-63</v>
      </c>
      <c r="O27" s="35">
        <f>IF([1]Period_3!V25="", NA(), [1]Period_3!V25)</f>
        <v>-735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1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f>IF([1]Period_3!Q26="", NA(), [1]Period_3!Q26)</f>
        <v>-9720</v>
      </c>
      <c r="L28" s="18">
        <f>IF([1]Period_3!R26="", NA(), [1]Period_3!R26)</f>
        <v>1020.8905</v>
      </c>
      <c r="M28" s="18">
        <f>IF([1]Period_3!S26="", NA(), [1]Period_3!S26)</f>
        <v>-3657</v>
      </c>
      <c r="N28" s="18">
        <f>IF([1]Period_3!T26="", NA(), [1]Period_3!T26)</f>
        <v>-233</v>
      </c>
      <c r="O28" s="35">
        <f>IF([1]Period_3!V26="", NA(), [1]Period_3!V26)</f>
        <v>-911</v>
      </c>
      <c r="P28" s="4"/>
      <c r="X28" s="15"/>
      <c r="Y28" s="15"/>
      <c r="Z28" s="15"/>
      <c r="AA28" s="16"/>
      <c r="AC28"/>
      <c r="AD28" s="2"/>
    </row>
    <row r="29" spans="1:30" ht="12.75" x14ac:dyDescent="0.2">
      <c r="I29" s="1">
        <v>25</v>
      </c>
      <c r="J29" s="43">
        <v>1</v>
      </c>
      <c r="K29" s="34">
        <f>IF([1]Period_3!Q27="", NA(), [1]Period_3!Q27)</f>
        <v>-10419</v>
      </c>
      <c r="L29" s="18">
        <f>IF([1]Period_3!R27="", NA(), [1]Period_3!R27)</f>
        <v>871.25678000000005</v>
      </c>
      <c r="M29" s="18">
        <f>IF([1]Period_3!S27="", NA(), [1]Period_3!S27)</f>
        <v>-4044</v>
      </c>
      <c r="N29" s="18">
        <f>IF([1]Period_3!T27="", NA(), [1]Period_3!T27)</f>
        <v>-665</v>
      </c>
      <c r="O29" s="35">
        <f>IF([1]Period_3!V27="", NA(), [1]Period_3!V27)</f>
        <v>-1019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1:30" ht="12.75" x14ac:dyDescent="0.2">
      <c r="A30" s="41"/>
      <c r="B30" s="41"/>
      <c r="I30" s="1">
        <v>26</v>
      </c>
      <c r="J30" s="43">
        <v>1</v>
      </c>
      <c r="K30" s="34">
        <f>IF([1]Period_3!Q28="", NA(), [1]Period_3!Q28)</f>
        <v>-10974</v>
      </c>
      <c r="L30" s="18">
        <f>IF([1]Period_3!R28="", NA(), [1]Period_3!R28)</f>
        <v>274.51033999999999</v>
      </c>
      <c r="M30" s="18">
        <f>IF([1]Period_3!S28="", NA(), [1]Period_3!S28)</f>
        <v>-4529</v>
      </c>
      <c r="N30" s="18">
        <f>IF([1]Period_3!T28="", NA(), [1]Period_3!T28)</f>
        <v>-1113</v>
      </c>
      <c r="O30" s="35">
        <f>IF([1]Period_3!V28="", NA(), [1]Period_3!V28)</f>
        <v>-1474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1:30" ht="12.75" x14ac:dyDescent="0.2">
      <c r="A31" s="41"/>
      <c r="B31" s="41"/>
      <c r="I31" s="1">
        <v>27</v>
      </c>
      <c r="J31" s="43">
        <v>1</v>
      </c>
      <c r="K31" s="18">
        <f>IF([1]Period_3!Q29="", NA(), [1]Period_3!Q29)</f>
        <v>-12274</v>
      </c>
      <c r="L31" s="18">
        <f>IF([1]Period_3!R29="", NA(), [1]Period_3!R29)</f>
        <v>-440.00022999999999</v>
      </c>
      <c r="M31" s="18">
        <f>IF([1]Period_3!S29="", NA(), [1]Period_3!S29)</f>
        <v>-4823</v>
      </c>
      <c r="N31" s="18">
        <f>IF([1]Period_3!T29="", NA(), [1]Period_3!T29)</f>
        <v>-2008</v>
      </c>
      <c r="O31" s="35">
        <f>IF([1]Period_3!V29="", NA(), [1]Period_3!V29)</f>
        <v>-1806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1:30" ht="12.75" x14ac:dyDescent="0.2">
      <c r="A32" s="41"/>
      <c r="B32" s="41"/>
      <c r="I32" s="1">
        <v>28</v>
      </c>
      <c r="J32" s="43">
        <v>1</v>
      </c>
      <c r="K32" s="18">
        <f>IF([1]Period_3!Q30="", NA(), [1]Period_3!Q30)</f>
        <v>-13402</v>
      </c>
      <c r="L32" s="18">
        <f>IF([1]Period_3!R30="", NA(), [1]Period_3!R30)</f>
        <v>-1191.4427000000001</v>
      </c>
      <c r="M32" s="18">
        <f>IF([1]Period_3!S30="", NA(), [1]Period_3!S30)</f>
        <v>-5351</v>
      </c>
      <c r="N32" s="18">
        <f>IF([1]Period_3!T30="", NA(), [1]Period_3!T30)</f>
        <v>-2915</v>
      </c>
      <c r="O32" s="35">
        <f>IF([1]Period_3!V30="", NA(), [1]Period_3!V30)</f>
        <v>-2106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1:30" ht="12.75" x14ac:dyDescent="0.2">
      <c r="A33" s="41"/>
      <c r="B33" s="41"/>
      <c r="I33" s="1">
        <v>29</v>
      </c>
      <c r="J33" s="43">
        <v>1</v>
      </c>
      <c r="K33" s="18">
        <f>IF([1]Period_3!Q31="", NA(), [1]Period_3!Q31)</f>
        <v>-14838</v>
      </c>
      <c r="L33" s="18">
        <f>IF([1]Period_3!R31="", NA(), [1]Period_3!R31)</f>
        <v>-1880.00784</v>
      </c>
      <c r="M33" s="18">
        <f>IF([1]Period_3!S31="", NA(), [1]Period_3!S31)</f>
        <v>-6120</v>
      </c>
      <c r="N33" s="18">
        <f>IF([1]Period_3!T31="", NA(), [1]Period_3!T31)</f>
        <v>-4818</v>
      </c>
      <c r="O33" s="35">
        <f>IF([1]Period_3!V31="", NA(), [1]Period_3!V31)</f>
        <v>-2554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1:30" ht="12.75" x14ac:dyDescent="0.2">
      <c r="A34" s="41"/>
      <c r="B34" s="41"/>
      <c r="I34" s="1">
        <v>30</v>
      </c>
      <c r="J34" s="43">
        <v>1</v>
      </c>
      <c r="K34" s="18">
        <f>IF([1]Period_3!Q32="", NA(), [1]Period_3!Q32)</f>
        <v>-17970</v>
      </c>
      <c r="L34" s="18">
        <f>IF([1]Period_3!R32="", NA(), [1]Period_3!R32)</f>
        <v>-2289.3507199999999</v>
      </c>
      <c r="M34" s="18">
        <f>IF([1]Period_3!S32="", NA(), [1]Period_3!S32)</f>
        <v>-6699</v>
      </c>
      <c r="N34" s="18">
        <f>IF([1]Period_3!T32="", NA(), [1]Period_3!T32)</f>
        <v>-6029</v>
      </c>
      <c r="O34" s="35">
        <f>IF([1]Period_3!V32="", NA(), [1]Period_3!V32)</f>
        <v>-3044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1:30" ht="12.75" x14ac:dyDescent="0.2">
      <c r="A35" s="41"/>
      <c r="B35" s="41"/>
      <c r="I35" s="1">
        <v>31</v>
      </c>
      <c r="J35" s="44">
        <v>1</v>
      </c>
      <c r="K35" s="23">
        <f>IF([1]Period_3!Q33="", NA(), [1]Period_3!Q33)</f>
        <v>-21807</v>
      </c>
      <c r="L35" s="23">
        <f>IF([1]Period_3!R33="", NA(), [1]Period_3!R33)</f>
        <v>-3899.1872699999999</v>
      </c>
      <c r="M35" s="23">
        <f>IF([1]Period_3!S33="", NA(), [1]Period_3!S33)</f>
        <v>-10860</v>
      </c>
      <c r="N35" s="23">
        <f>IF([1]Period_3!T33="", NA(), [1]Period_3!T33)</f>
        <v>-13425</v>
      </c>
      <c r="O35" s="37">
        <f>IF([1]Period_3!V33="", NA(), [1]Period_3!V33)</f>
        <v>-7133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1:30" ht="12.75" x14ac:dyDescent="0.2">
      <c r="A36" s="41"/>
      <c r="B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1:30" ht="12.75" x14ac:dyDescent="0.2">
      <c r="A37" s="41"/>
      <c r="B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1:30" ht="12.75" x14ac:dyDescent="0.2">
      <c r="A38" s="41"/>
      <c r="B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1:30" ht="12.75" x14ac:dyDescent="0.2">
      <c r="A39" s="41"/>
      <c r="B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1:30" ht="12.75" x14ac:dyDescent="0.2">
      <c r="A40" s="41"/>
      <c r="B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1:30" ht="12.75" x14ac:dyDescent="0.2">
      <c r="A41" s="41"/>
      <c r="B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1:30" ht="12.75" x14ac:dyDescent="0.2">
      <c r="A42" s="41"/>
      <c r="B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1:30" ht="12.75" x14ac:dyDescent="0.2"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1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1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1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1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1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Description xmlns="a14523ce-dede-483e-883a-2d83261080bd" xsi:nil="true"/>
    <AEMOCustodian xmlns="a14523ce-dede-483e-883a-2d83261080bd">
      <UserInfo>
        <DisplayName>Peter Campbell</DisplayName>
        <AccountId>633</AccountId>
        <AccountType/>
      </UserInfo>
    </AEMOCustodian>
    <ArchiveDocument xmlns="a14523ce-dede-483e-883a-2d83261080bd">false</ArchiveDocument>
    <_dlc_DocId xmlns="a14523ce-dede-483e-883a-2d83261080bd">PROJECT-21-29265</_dlc_DocId>
    <AEMOKeywords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STTM</TermName>
          <TermId xmlns="http://schemas.microsoft.com/office/infopath/2007/PartnerControls">14e15b49-f49d-4f43-96a1-c05c79f71972</TermId>
        </TermInfo>
      </Terms>
    </AEMOKeywordsTaxHTField0>
    <TaxCatchAll xmlns="a14523ce-dede-483e-883a-2d83261080bd">
      <Value>11</Value>
      <Value>63</Value>
    </TaxCatchAll>
    <_dlc_DocIdUrl xmlns="a14523ce-dede-483e-883a-2d83261080bd">
      <Url>http://sharedocs/sites/so/gso/_layouts/15/DocIdRedir.aspx?ID=PROJECT-21-29265</Url>
      <Description>PROJECT-21-29265</Description>
    </_dlc_DocIdUrl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</TermName>
          <TermId xmlns="http://schemas.microsoft.com/office/infopath/2007/PartnerControls">8ae4cf81-fd7c-4b5d-880f-3ad9d29fca1a</TermId>
        </TermInfo>
      </Terms>
    </AEMODocumentTypeTaxHTField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79E3553181297B4B8058B7D45BFCABD8" ma:contentTypeVersion="50" ma:contentTypeDescription="" ma:contentTypeScope="" ma:versionID="1631aafbea36ebe81fec60aa2159953f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acc7e35c50d63b6d95fae6abccdc3e17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description="" ma:hidden="true" ma:list="{61b2c369-9099-4c7c-b52b-8100f79032d2}" ma:internalName="TaxCatchAll" ma:showField="CatchAllData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61b2c369-9099-4c7c-b52b-8100f79032d2}" ma:internalName="TaxCatchAllLabel" ma:readOnly="true" ma:showField="CatchAllDataLabel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Props1.xml><?xml version="1.0" encoding="utf-8"?>
<ds:datastoreItem xmlns:ds="http://schemas.openxmlformats.org/officeDocument/2006/customXml" ds:itemID="{C460374B-0EC7-454F-A3EE-8E4ED2B8DFBB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a14523ce-dede-483e-883a-2d83261080b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548E436-861F-4992-8E1D-ACC7434053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586471-9BAF-417C-85FC-2535C8857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4523ce-dede-483e-883a-2d8326108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49251A8-3CF6-481F-BF8D-0E7D61CF268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B19006E3-DD10-4463-B0B4-5AFC927126C4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E67F1A0D-608C-47E8-AAB4-D0B7C6063A4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 18 MOS estimates</vt:lpstr>
      <vt:lpstr>JUL 18 MOS estimates</vt:lpstr>
      <vt:lpstr>AUG 18 MOS estimates</vt:lpstr>
    </vt:vector>
  </TitlesOfParts>
  <Company>VENCorp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MOS Estimates Supporting Data</dc:title>
  <dc:creator>cdiep</dc:creator>
  <dc:description>1.0</dc:description>
  <cp:lastModifiedBy>Luke Stevens</cp:lastModifiedBy>
  <cp:lastPrinted>2010-01-18T07:10:20Z</cp:lastPrinted>
  <dcterms:created xsi:type="dcterms:W3CDTF">2010-01-06T00:04:41Z</dcterms:created>
  <dcterms:modified xsi:type="dcterms:W3CDTF">2017-09-26T01:16:10Z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dlc_DocId">
    <vt:lpwstr>APPLICATIONS-197-376</vt:lpwstr>
  </property>
  <property fmtid="{D5CDD505-2E9C-101B-9397-08002B2CF9AE}" pid="4" name="_dlc_DocIdItemGuid">
    <vt:lpwstr>88da080a-c6d2-452a-baf0-57905be275c9</vt:lpwstr>
  </property>
  <property fmtid="{D5CDD505-2E9C-101B-9397-08002B2CF9AE}" pid="5" name="_dlc_DocIdUrl">
    <vt:lpwstr>http://sharedocs/app/gop/_layouts/15/DocIdRedir.aspx?ID=APPLICATIONS-197-376, APPLICATIONS-197-376</vt:lpwstr>
  </property>
  <property fmtid="{D5CDD505-2E9C-101B-9397-08002B2CF9AE}" pid="6" name="AEMOKeywords">
    <vt:lpwstr>63;#STTM|14e15b49-f49d-4f43-96a1-c05c79f71972</vt:lpwstr>
  </property>
  <property fmtid="{D5CDD505-2E9C-101B-9397-08002B2CF9AE}" pid="7" name="AEMODocumentType">
    <vt:lpwstr>11;#Publication|8ae4cf81-fd7c-4b5d-880f-3ad9d29fca1a</vt:lpwstr>
  </property>
  <property fmtid="{D5CDD505-2E9C-101B-9397-08002B2CF9AE}" pid="8" name="ContentTypeId">
    <vt:lpwstr>0x0101009BE89D58CAF0934CA32A20BCFFD353DC0079E3553181297B4B8058B7D45BFCABD8</vt:lpwstr>
  </property>
  <property fmtid="{D5CDD505-2E9C-101B-9397-08002B2CF9AE}" pid="9" name="display_urn:schemas-microsoft-com:office:office#AEMOCustodian">
    <vt:lpwstr>Luke Garland</vt:lpwstr>
  </property>
  <property fmtid="{D5CDD505-2E9C-101B-9397-08002B2CF9AE}" pid="10" name="WorkflowChangePath">
    <vt:lpwstr>7a91e4c4-6df3-458d-8fe9-433a0b6e1014,21;aace574a-763c-4bf5-b665-a93b35a23376,23;f374f306-f4c8-4f06-8efe-6acff4fc8f4d,25;</vt:lpwstr>
  </property>
  <property fmtid="{D5CDD505-2E9C-101B-9397-08002B2CF9AE}" pid="11" name="STIStatus">
    <vt:lpwstr/>
  </property>
  <property fmtid="{D5CDD505-2E9C-101B-9397-08002B2CF9AE}" pid="12" name="Order">
    <vt:r8>37800</vt:r8>
  </property>
  <property fmtid="{D5CDD505-2E9C-101B-9397-08002B2CF9AE}" pid="13" name="xd_ProgID">
    <vt:lpwstr/>
  </property>
  <property fmtid="{D5CDD505-2E9C-101B-9397-08002B2CF9AE}" pid="14" name="AEMOOriginalURL">
    <vt:lpwstr/>
  </property>
  <property fmtid="{D5CDD505-2E9C-101B-9397-08002B2CF9AE}" pid="15" name="TemplateUrl">
    <vt:lpwstr/>
  </property>
</Properties>
</file>