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tevens\Desktop\"/>
    </mc:Choice>
  </mc:AlternateContent>
  <xr:revisionPtr revIDLastSave="0" documentId="8_{66370A84-3489-420F-A034-1CD8144E143C}" xr6:coauthVersionLast="31" xr6:coauthVersionMax="31" xr10:uidLastSave="{00000000-0000-0000-0000-000000000000}"/>
  <bookViews>
    <workbookView xWindow="120" yWindow="180" windowWidth="6030" windowHeight="5145" xr2:uid="{00000000-000D-0000-FFFF-FFFF00000000}"/>
  </bookViews>
  <sheets>
    <sheet name="JUN 19 MOS estimates" sheetId="4" r:id="rId1"/>
    <sheet name="JUL 19 MOS estimates" sheetId="8" r:id="rId2"/>
    <sheet name="AUG 19 MOS estimates" sheetId="6" r:id="rId3"/>
  </sheets>
  <calcPr calcId="179017"/>
</workbook>
</file>

<file path=xl/calcChain.xml><?xml version="1.0" encoding="utf-8"?>
<calcChain xmlns="http://schemas.openxmlformats.org/spreadsheetml/2006/main">
  <c r="H6" i="8" l="1"/>
  <c r="D23" i="8"/>
  <c r="E19" i="8"/>
  <c r="F6" i="8"/>
  <c r="G5" i="8"/>
  <c r="E15" i="8"/>
  <c r="G5" i="4"/>
  <c r="H24" i="4"/>
  <c r="H25" i="4" s="1"/>
  <c r="E16" i="4"/>
  <c r="F6" i="4"/>
  <c r="E6" i="4"/>
  <c r="E15" i="4"/>
  <c r="D16" i="4"/>
  <c r="H16" i="4"/>
  <c r="H17" i="4"/>
  <c r="H18" i="4"/>
  <c r="H19" i="4"/>
  <c r="G20" i="4"/>
  <c r="G21" i="4"/>
  <c r="D24" i="4"/>
  <c r="D25" i="4" s="1"/>
  <c r="E6" i="8"/>
  <c r="D15" i="8"/>
  <c r="H15" i="8"/>
  <c r="H16" i="8"/>
  <c r="H17" i="8"/>
  <c r="H18" i="8"/>
  <c r="G19" i="8"/>
  <c r="G20" i="8"/>
  <c r="G21" i="8"/>
  <c r="H23" i="8"/>
  <c r="F21" i="8" l="1"/>
  <c r="F20" i="8"/>
  <c r="F19" i="8"/>
  <c r="G18" i="8"/>
  <c r="G17" i="8"/>
  <c r="G16" i="8"/>
  <c r="G15" i="8"/>
  <c r="F5" i="8"/>
  <c r="E23" i="4"/>
  <c r="F21" i="4"/>
  <c r="F20" i="4"/>
  <c r="G19" i="4"/>
  <c r="G18" i="4"/>
  <c r="G17" i="4"/>
  <c r="G16" i="4"/>
  <c r="H15" i="4"/>
  <c r="H6" i="4"/>
  <c r="G23" i="4"/>
  <c r="F24" i="4"/>
  <c r="F25" i="4" s="1"/>
  <c r="E22" i="4"/>
  <c r="D16" i="8"/>
  <c r="H24" i="8"/>
  <c r="H25" i="8" s="1"/>
  <c r="E22" i="8"/>
  <c r="E21" i="8"/>
  <c r="E20" i="8"/>
  <c r="F18" i="8"/>
  <c r="F17" i="8"/>
  <c r="F16" i="8"/>
  <c r="F15" i="8"/>
  <c r="G6" i="8"/>
  <c r="F22" i="4"/>
  <c r="E21" i="4"/>
  <c r="E20" i="4"/>
  <c r="F19" i="4"/>
  <c r="F18" i="4"/>
  <c r="F17" i="4"/>
  <c r="F16" i="4"/>
  <c r="G15" i="4"/>
  <c r="G6" i="4"/>
  <c r="D6" i="4"/>
  <c r="H22" i="4"/>
  <c r="G22" i="4"/>
  <c r="F23" i="4"/>
  <c r="G24" i="8"/>
  <c r="G25" i="8" s="1"/>
  <c r="H21" i="8"/>
  <c r="H20" i="8"/>
  <c r="H19" i="8"/>
  <c r="D19" i="8"/>
  <c r="E18" i="8"/>
  <c r="E17" i="8"/>
  <c r="E16" i="8"/>
  <c r="E24" i="4"/>
  <c r="E25" i="4" s="1"/>
  <c r="H21" i="4"/>
  <c r="H20" i="4"/>
  <c r="D20" i="4"/>
  <c r="E19" i="4"/>
  <c r="E18" i="4"/>
  <c r="E17" i="4"/>
  <c r="F15" i="4"/>
  <c r="E5" i="4"/>
  <c r="F22" i="8"/>
  <c r="E23" i="8"/>
  <c r="D5" i="8"/>
  <c r="H5" i="8"/>
  <c r="G23" i="8"/>
  <c r="F24" i="8"/>
  <c r="F25" i="8" s="1"/>
  <c r="H22" i="8"/>
  <c r="D22" i="8"/>
  <c r="D18" i="8"/>
  <c r="D6" i="8"/>
  <c r="E5" i="8"/>
  <c r="E24" i="8"/>
  <c r="E25" i="8" s="1"/>
  <c r="F23" i="8"/>
  <c r="G22" i="8"/>
  <c r="D21" i="8"/>
  <c r="D17" i="8"/>
  <c r="D24" i="8"/>
  <c r="D25" i="8" s="1"/>
  <c r="D20" i="8"/>
  <c r="D21" i="4"/>
  <c r="D17" i="4"/>
  <c r="H5" i="4"/>
  <c r="D5" i="4"/>
  <c r="G24" i="4"/>
  <c r="G25" i="4" s="1"/>
  <c r="H23" i="4"/>
  <c r="D23" i="4"/>
  <c r="D19" i="4"/>
  <c r="D15" i="4"/>
  <c r="F5" i="4"/>
  <c r="D22" i="4"/>
  <c r="D18" i="4"/>
  <c r="D24" i="6" l="1"/>
  <c r="E24" i="6"/>
  <c r="F24" i="6"/>
  <c r="G24" i="6"/>
  <c r="H24" i="6"/>
  <c r="H26" i="4" l="1"/>
  <c r="G26" i="4"/>
  <c r="F26" i="4"/>
  <c r="E26" i="4"/>
  <c r="D26" i="4"/>
  <c r="H26" i="8"/>
  <c r="G26" i="8"/>
  <c r="F26" i="8"/>
  <c r="E26" i="8"/>
  <c r="D26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<sst xmlns="http://schemas.openxmlformats.org/spreadsheetml/2006/main" count="96" uniqueCount="25">
  <si>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</si>
  <si>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</si>
  <si>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</si>
  <si>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</si>
  <si>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</si>
  <si>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</si>
  <si>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</si>
  <si>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</si>
  <si>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</si>
  <si>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</si>
  <si>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</si>
  <si>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</si>
  <si>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</si>
  <si>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</si>
  <si>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</si>
  <si>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</si>
  <si>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</si>
  <si>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</si>
  <si>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</si>
  <si>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</si>
  <si>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</si>
  <si>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</si>
  <si>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June 2019</t>
  </si>
  <si>
    <t>MOS Period: August 2019</t>
  </si>
  <si>
    <t>MOS Period: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</si>
</sst>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'JUN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estimates'!$D$19:$H$19</c:f>
              <c:numCache>
                <c:formatCode>#,##0</c:formatCode>
                <c:ptCount val="5"/>
                <c:pt idx="0">
                  <c:v>-6956.75</c:v>
                </c:pt>
                <c:pt idx="1">
                  <c:v>2487.629895</c:v>
                </c:pt>
                <c:pt idx="2">
                  <c:v>-1213.75</c:v>
                </c:pt>
                <c:pt idx="3">
                  <c:v>-140.75</c:v>
                </c:pt>
                <c:pt idx="4">
                  <c:v>-1209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CE4-9734-5B7DEDD414A5}"/>
            </c:ext>
          </c:extLst>
        </c:ser>
        <c:ser>
          <c:idx val="1"/>
          <c:order val="1"/>
          <c:tx>
            <c:strRef>
              <c:f>'JUN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estimates'!$D$20:$H$20</c:f>
              <c:numCache>
                <c:formatCode>#,##0</c:formatCode>
                <c:ptCount val="5"/>
                <c:pt idx="0">
                  <c:v>-13615.65</c:v>
                </c:pt>
                <c:pt idx="1">
                  <c:v>958.86117200000001</c:v>
                </c:pt>
                <c:pt idx="2">
                  <c:v>-4015.7999999999997</c:v>
                </c:pt>
                <c:pt idx="3">
                  <c:v>-6754.95</c:v>
                </c:pt>
                <c:pt idx="4">
                  <c:v>-3242.25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CE4-9734-5B7DEDD414A5}"/>
            </c:ext>
          </c:extLst>
        </c:ser>
        <c:ser>
          <c:idx val="2"/>
          <c:order val="2"/>
          <c:tx>
            <c:strRef>
              <c:f>'JUN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estimates'!$D$21:$H$21</c:f>
              <c:numCache>
                <c:formatCode>#,##0</c:formatCode>
                <c:ptCount val="5"/>
                <c:pt idx="0">
                  <c:v>-23284</c:v>
                </c:pt>
                <c:pt idx="1">
                  <c:v>-4167.6138000000001</c:v>
                </c:pt>
                <c:pt idx="2">
                  <c:v>-8687</c:v>
                </c:pt>
                <c:pt idx="3">
                  <c:v>-17632</c:v>
                </c:pt>
                <c:pt idx="4">
                  <c:v>-10911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CE4-9734-5B7DEDD414A5}"/>
            </c:ext>
          </c:extLst>
        </c:ser>
        <c:ser>
          <c:idx val="3"/>
          <c:order val="3"/>
          <c:tx>
            <c:strRef>
              <c:f>'JUN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estimates'!$D$22:$H$22</c:f>
              <c:numCache>
                <c:formatCode>#,##0</c:formatCode>
                <c:ptCount val="5"/>
                <c:pt idx="0">
                  <c:v>-2184.6333333333332</c:v>
                </c:pt>
                <c:pt idx="1">
                  <c:v>4217.2367733333331</c:v>
                </c:pt>
                <c:pt idx="2">
                  <c:v>1532.8</c:v>
                </c:pt>
                <c:pt idx="3">
                  <c:v>-1367.3333333333333</c:v>
                </c:pt>
                <c:pt idx="4">
                  <c:v>-126.33333333333333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5-4CE4-9734-5B7DEDD414A5}"/>
            </c:ext>
          </c:extLst>
        </c:ser>
        <c:ser>
          <c:idx val="4"/>
          <c:order val="4"/>
          <c:tx>
            <c:strRef>
              <c:f>'JUN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estimates'!$D$26:$H$26</c:f>
              <c:numCache>
                <c:formatCode>#,##0</c:formatCode>
                <c:ptCount val="5"/>
                <c:pt idx="0">
                  <c:v>-2067</c:v>
                </c:pt>
                <c:pt idx="1">
                  <c:v>4320.8958849999999</c:v>
                </c:pt>
                <c:pt idx="2">
                  <c:v>792.5</c:v>
                </c:pt>
                <c:pt idx="3">
                  <c:v>27.5</c:v>
                </c:pt>
                <c:pt idx="4">
                  <c:v>122.5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5-4CE4-9734-5B7DEDD414A5}"/>
            </c:ext>
          </c:extLst>
        </c:ser>
        <c:ser>
          <c:idx val="5"/>
          <c:order val="5"/>
          <c:tx>
            <c:strRef>
              <c:f>'JUN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estimates'!$D$15:$H$15</c:f>
              <c:numCache>
                <c:formatCode>#,##0</c:formatCode>
                <c:ptCount val="5"/>
                <c:pt idx="0">
                  <c:v>13192</c:v>
                </c:pt>
                <c:pt idx="1">
                  <c:v>10349.000029999999</c:v>
                </c:pt>
                <c:pt idx="2">
                  <c:v>15727</c:v>
                </c:pt>
                <c:pt idx="3">
                  <c:v>147</c:v>
                </c:pt>
                <c:pt idx="4">
                  <c:v>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5-4CE4-9734-5B7DEDD414A5}"/>
            </c:ext>
          </c:extLst>
        </c:ser>
        <c:ser>
          <c:idx val="10"/>
          <c:order val="6"/>
          <c:tx>
            <c:strRef>
              <c:f>'JUN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estimates'!$D$16:$H$16</c:f>
              <c:numCache>
                <c:formatCode>#,##0</c:formatCode>
                <c:ptCount val="5"/>
                <c:pt idx="0">
                  <c:v>8193.649999999996</c:v>
                </c:pt>
                <c:pt idx="1">
                  <c:v>7776.6192149999988</c:v>
                </c:pt>
                <c:pt idx="2">
                  <c:v>10297.349999999995</c:v>
                </c:pt>
                <c:pt idx="3">
                  <c:v>108.59999999999997</c:v>
                </c:pt>
                <c:pt idx="4">
                  <c:v>3047.8999999999992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5-4CE4-9734-5B7DEDD414A5}"/>
            </c:ext>
          </c:extLst>
        </c:ser>
        <c:ser>
          <c:idx val="11"/>
          <c:order val="7"/>
          <c:tx>
            <c:strRef>
              <c:f>'JUN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19 MOS estimates'!$D$17:$H$17</c:f>
              <c:numCache>
                <c:formatCode>#,##0</c:formatCode>
                <c:ptCount val="5"/>
                <c:pt idx="0">
                  <c:v>2962.5</c:v>
                </c:pt>
                <c:pt idx="1">
                  <c:v>6107.8166375000001</c:v>
                </c:pt>
                <c:pt idx="2">
                  <c:v>3171.25</c:v>
                </c:pt>
                <c:pt idx="3">
                  <c:v>64.25</c:v>
                </c:pt>
                <c:pt idx="4">
                  <c:v>1382.75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5-4CE4-9734-5B7DEDD4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68719600"/>
        <c:axId val="768719992"/>
      </c:lineChart>
      <c:catAx>
        <c:axId val="7687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719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'JUN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'JUN 19 MOS estimates'!$K$5:$K$35</c:f>
              <c:numCache>
                <c:formatCode>#,##0</c:formatCode>
                <c:ptCount val="31"/>
                <c:pt idx="0">
                  <c:v>13192</c:v>
                </c:pt>
                <c:pt idx="1">
                  <c:v>8789</c:v>
                </c:pt>
                <c:pt idx="2">
                  <c:v>7466</c:v>
                </c:pt>
                <c:pt idx="3">
                  <c:v>6758</c:v>
                </c:pt>
                <c:pt idx="4">
                  <c:v>5504</c:v>
                </c:pt>
                <c:pt idx="5">
                  <c:v>4990</c:v>
                </c:pt>
                <c:pt idx="6">
                  <c:v>4182</c:v>
                </c:pt>
                <c:pt idx="7">
                  <c:v>3145</c:v>
                </c:pt>
                <c:pt idx="8">
                  <c:v>2415</c:v>
                </c:pt>
                <c:pt idx="9">
                  <c:v>1951</c:v>
                </c:pt>
                <c:pt idx="10">
                  <c:v>1256</c:v>
                </c:pt>
                <c:pt idx="11">
                  <c:v>221</c:v>
                </c:pt>
                <c:pt idx="12">
                  <c:v>-539</c:v>
                </c:pt>
                <c:pt idx="13">
                  <c:v>-1112</c:v>
                </c:pt>
                <c:pt idx="14">
                  <c:v>-1902</c:v>
                </c:pt>
                <c:pt idx="15">
                  <c:v>-2232</c:v>
                </c:pt>
                <c:pt idx="16">
                  <c:v>-2688</c:v>
                </c:pt>
                <c:pt idx="17">
                  <c:v>-3321</c:v>
                </c:pt>
                <c:pt idx="18">
                  <c:v>-3605</c:v>
                </c:pt>
                <c:pt idx="19">
                  <c:v>-4606</c:v>
                </c:pt>
                <c:pt idx="20">
                  <c:v>-5286</c:v>
                </c:pt>
                <c:pt idx="21">
                  <c:v>-6524</c:v>
                </c:pt>
                <c:pt idx="22">
                  <c:v>-7101</c:v>
                </c:pt>
                <c:pt idx="23">
                  <c:v>-7527</c:v>
                </c:pt>
                <c:pt idx="24">
                  <c:v>-8280</c:v>
                </c:pt>
                <c:pt idx="25">
                  <c:v>-9513</c:v>
                </c:pt>
                <c:pt idx="26">
                  <c:v>-10827</c:v>
                </c:pt>
                <c:pt idx="27">
                  <c:v>-12679</c:v>
                </c:pt>
                <c:pt idx="28">
                  <c:v>-14382</c:v>
                </c:pt>
                <c:pt idx="29">
                  <c:v>-23284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88-40B6-B66E-1487A7A4F503}"/>
            </c:ext>
          </c:extLst>
        </c:ser>
        <c:ser>
          <c:idx val="1"/>
          <c:order val="1"/>
          <c:tx>
            <c:strRef>
              <c:f>'JUN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'JUN 19 MOS estimates'!$L$5:$L$35</c:f>
              <c:numCache>
                <c:formatCode>#,##0</c:formatCode>
                <c:ptCount val="31"/>
                <c:pt idx="0">
                  <c:v>10349.000029999999</c:v>
                </c:pt>
                <c:pt idx="1">
                  <c:v>7990.8379800000002</c:v>
                </c:pt>
                <c:pt idx="2">
                  <c:v>7514.7962799999996</c:v>
                </c:pt>
                <c:pt idx="3">
                  <c:v>7246.8009099999999</c:v>
                </c:pt>
                <c:pt idx="4">
                  <c:v>6755.9993899999999</c:v>
                </c:pt>
                <c:pt idx="5">
                  <c:v>6450.6119600000002</c:v>
                </c:pt>
                <c:pt idx="6">
                  <c:v>6296.5155400000003</c:v>
                </c:pt>
                <c:pt idx="7">
                  <c:v>6184.0000499999996</c:v>
                </c:pt>
                <c:pt idx="8">
                  <c:v>5879.2664000000004</c:v>
                </c:pt>
                <c:pt idx="9">
                  <c:v>5564.0002999999997</c:v>
                </c:pt>
                <c:pt idx="10">
                  <c:v>5259.9986600000002</c:v>
                </c:pt>
                <c:pt idx="11">
                  <c:v>4909.1489300000003</c:v>
                </c:pt>
                <c:pt idx="12">
                  <c:v>4712.9997000000003</c:v>
                </c:pt>
                <c:pt idx="13">
                  <c:v>4599.0006000000003</c:v>
                </c:pt>
                <c:pt idx="14">
                  <c:v>4393.7596299999996</c:v>
                </c:pt>
                <c:pt idx="15">
                  <c:v>4248.0321400000003</c:v>
                </c:pt>
                <c:pt idx="16">
                  <c:v>3979.9995199999998</c:v>
                </c:pt>
                <c:pt idx="17">
                  <c:v>3728.6723699999998</c:v>
                </c:pt>
                <c:pt idx="18">
                  <c:v>3602.99964</c:v>
                </c:pt>
                <c:pt idx="19">
                  <c:v>3179.2109099999998</c:v>
                </c:pt>
                <c:pt idx="20">
                  <c:v>2977.9594699999998</c:v>
                </c:pt>
                <c:pt idx="21">
                  <c:v>2666.0024400000002</c:v>
                </c:pt>
                <c:pt idx="22">
                  <c:v>2428.17238</c:v>
                </c:pt>
                <c:pt idx="23">
                  <c:v>2225.4726599999999</c:v>
                </c:pt>
                <c:pt idx="24">
                  <c:v>2088.5913099999998</c:v>
                </c:pt>
                <c:pt idx="25">
                  <c:v>1851.49559</c:v>
                </c:pt>
                <c:pt idx="26">
                  <c:v>1659.1998100000001</c:v>
                </c:pt>
                <c:pt idx="27">
                  <c:v>1093.3364799999999</c:v>
                </c:pt>
                <c:pt idx="28">
                  <c:v>848.83591999999999</c:v>
                </c:pt>
                <c:pt idx="29">
                  <c:v>-4167.6138000000001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88-40B6-B66E-1487A7A4F503}"/>
            </c:ext>
          </c:extLst>
        </c:ser>
        <c:ser>
          <c:idx val="2"/>
          <c:order val="2"/>
          <c:tx>
            <c:strRef>
              <c:f>'JUN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'JUN 19 MOS estimates'!$M$5:$M$35</c:f>
              <c:numCache>
                <c:formatCode>#,##0</c:formatCode>
                <c:ptCount val="31"/>
                <c:pt idx="0">
                  <c:v>15727</c:v>
                </c:pt>
                <c:pt idx="1">
                  <c:v>11196</c:v>
                </c:pt>
                <c:pt idx="2">
                  <c:v>9199</c:v>
                </c:pt>
                <c:pt idx="3">
                  <c:v>7886</c:v>
                </c:pt>
                <c:pt idx="4">
                  <c:v>6625</c:v>
                </c:pt>
                <c:pt idx="5">
                  <c:v>4454</c:v>
                </c:pt>
                <c:pt idx="6">
                  <c:v>3787</c:v>
                </c:pt>
                <c:pt idx="7">
                  <c:v>3351</c:v>
                </c:pt>
                <c:pt idx="8">
                  <c:v>2632</c:v>
                </c:pt>
                <c:pt idx="9">
                  <c:v>2216</c:v>
                </c:pt>
                <c:pt idx="10">
                  <c:v>2001</c:v>
                </c:pt>
                <c:pt idx="11">
                  <c:v>1633</c:v>
                </c:pt>
                <c:pt idx="12">
                  <c:v>1538</c:v>
                </c:pt>
                <c:pt idx="13">
                  <c:v>1201</c:v>
                </c:pt>
                <c:pt idx="14">
                  <c:v>972</c:v>
                </c:pt>
                <c:pt idx="15">
                  <c:v>613</c:v>
                </c:pt>
                <c:pt idx="16">
                  <c:v>416</c:v>
                </c:pt>
                <c:pt idx="17">
                  <c:v>191</c:v>
                </c:pt>
                <c:pt idx="18">
                  <c:v>-124</c:v>
                </c:pt>
                <c:pt idx="19">
                  <c:v>-462</c:v>
                </c:pt>
                <c:pt idx="20">
                  <c:v>-952</c:v>
                </c:pt>
                <c:pt idx="21">
                  <c:v>-1054</c:v>
                </c:pt>
                <c:pt idx="22">
                  <c:v>-1267</c:v>
                </c:pt>
                <c:pt idx="23">
                  <c:v>-1516</c:v>
                </c:pt>
                <c:pt idx="24">
                  <c:v>-1989</c:v>
                </c:pt>
                <c:pt idx="25">
                  <c:v>-2550</c:v>
                </c:pt>
                <c:pt idx="26">
                  <c:v>-3133</c:v>
                </c:pt>
                <c:pt idx="27">
                  <c:v>-3402</c:v>
                </c:pt>
                <c:pt idx="28">
                  <c:v>-4518</c:v>
                </c:pt>
                <c:pt idx="29">
                  <c:v>-8687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88-40B6-B66E-1487A7A4F503}"/>
            </c:ext>
          </c:extLst>
        </c:ser>
        <c:ser>
          <c:idx val="3"/>
          <c:order val="3"/>
          <c:tx>
            <c:strRef>
              <c:f>'JUN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'JUN 19 MOS estimates'!$N$5:$N$35</c:f>
              <c:numCache>
                <c:formatCode>#,##0</c:formatCode>
                <c:ptCount val="31"/>
                <c:pt idx="0">
                  <c:v>147</c:v>
                </c:pt>
                <c:pt idx="1">
                  <c:v>114</c:v>
                </c:pt>
                <c:pt idx="2">
                  <c:v>102</c:v>
                </c:pt>
                <c:pt idx="3">
                  <c:v>93</c:v>
                </c:pt>
                <c:pt idx="4">
                  <c:v>86</c:v>
                </c:pt>
                <c:pt idx="5">
                  <c:v>81</c:v>
                </c:pt>
                <c:pt idx="6">
                  <c:v>69</c:v>
                </c:pt>
                <c:pt idx="7">
                  <c:v>65</c:v>
                </c:pt>
                <c:pt idx="8">
                  <c:v>62</c:v>
                </c:pt>
                <c:pt idx="9">
                  <c:v>54</c:v>
                </c:pt>
                <c:pt idx="10">
                  <c:v>52</c:v>
                </c:pt>
                <c:pt idx="11">
                  <c:v>47</c:v>
                </c:pt>
                <c:pt idx="12">
                  <c:v>42</c:v>
                </c:pt>
                <c:pt idx="13">
                  <c:v>38</c:v>
                </c:pt>
                <c:pt idx="14">
                  <c:v>29</c:v>
                </c:pt>
                <c:pt idx="15">
                  <c:v>26</c:v>
                </c:pt>
                <c:pt idx="16">
                  <c:v>24</c:v>
                </c:pt>
                <c:pt idx="17">
                  <c:v>21</c:v>
                </c:pt>
                <c:pt idx="18">
                  <c:v>20</c:v>
                </c:pt>
                <c:pt idx="19">
                  <c:v>18</c:v>
                </c:pt>
                <c:pt idx="20">
                  <c:v>15</c:v>
                </c:pt>
                <c:pt idx="21">
                  <c:v>10</c:v>
                </c:pt>
                <c:pt idx="22">
                  <c:v>-191</c:v>
                </c:pt>
                <c:pt idx="23">
                  <c:v>-1198</c:v>
                </c:pt>
                <c:pt idx="24">
                  <c:v>-1739</c:v>
                </c:pt>
                <c:pt idx="25">
                  <c:v>-3382</c:v>
                </c:pt>
                <c:pt idx="26">
                  <c:v>-4720</c:v>
                </c:pt>
                <c:pt idx="27">
                  <c:v>-6002</c:v>
                </c:pt>
                <c:pt idx="28">
                  <c:v>-7371</c:v>
                </c:pt>
                <c:pt idx="29">
                  <c:v>-17632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C88-40B6-B66E-1487A7A4F503}"/>
            </c:ext>
          </c:extLst>
        </c:ser>
        <c:ser>
          <c:idx val="4"/>
          <c:order val="4"/>
          <c:tx>
            <c:strRef>
              <c:f>'JUN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'JUN 19 MOS estimates'!$O$5:$O$35</c:f>
              <c:numCache>
                <c:formatCode>#,##0</c:formatCode>
                <c:ptCount val="31"/>
                <c:pt idx="0">
                  <c:v>5063</c:v>
                </c:pt>
                <c:pt idx="1">
                  <c:v>3155</c:v>
                </c:pt>
                <c:pt idx="2">
                  <c:v>2917</c:v>
                </c:pt>
                <c:pt idx="3">
                  <c:v>2574</c:v>
                </c:pt>
                <c:pt idx="4">
                  <c:v>2183</c:v>
                </c:pt>
                <c:pt idx="5">
                  <c:v>1869</c:v>
                </c:pt>
                <c:pt idx="6">
                  <c:v>1671</c:v>
                </c:pt>
                <c:pt idx="7">
                  <c:v>1403</c:v>
                </c:pt>
                <c:pt idx="8">
                  <c:v>1322</c:v>
                </c:pt>
                <c:pt idx="9">
                  <c:v>1236</c:v>
                </c:pt>
                <c:pt idx="10">
                  <c:v>1003</c:v>
                </c:pt>
                <c:pt idx="11">
                  <c:v>753</c:v>
                </c:pt>
                <c:pt idx="12">
                  <c:v>572</c:v>
                </c:pt>
                <c:pt idx="13">
                  <c:v>448</c:v>
                </c:pt>
                <c:pt idx="14">
                  <c:v>218</c:v>
                </c:pt>
                <c:pt idx="15">
                  <c:v>27</c:v>
                </c:pt>
                <c:pt idx="16">
                  <c:v>-303</c:v>
                </c:pt>
                <c:pt idx="17">
                  <c:v>-382</c:v>
                </c:pt>
                <c:pt idx="18">
                  <c:v>-501</c:v>
                </c:pt>
                <c:pt idx="19">
                  <c:v>-812</c:v>
                </c:pt>
                <c:pt idx="20">
                  <c:v>-977</c:v>
                </c:pt>
                <c:pt idx="21">
                  <c:v>-1104</c:v>
                </c:pt>
                <c:pt idx="22">
                  <c:v>-1244</c:v>
                </c:pt>
                <c:pt idx="23">
                  <c:v>-1509</c:v>
                </c:pt>
                <c:pt idx="24">
                  <c:v>-1723</c:v>
                </c:pt>
                <c:pt idx="25">
                  <c:v>-1912</c:v>
                </c:pt>
                <c:pt idx="26">
                  <c:v>-2423</c:v>
                </c:pt>
                <c:pt idx="27">
                  <c:v>-2794</c:v>
                </c:pt>
                <c:pt idx="28">
                  <c:v>-3609</c:v>
                </c:pt>
                <c:pt idx="29">
                  <c:v>-10911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8-40B6-B66E-1487A7A4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515936"/>
        <c:axId val="763516328"/>
      </c:lineChart>
      <c:catAx>
        <c:axId val="7635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6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63516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'JUL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estimates'!$D$19:$H$19</c:f>
              <c:numCache>
                <c:formatCode>#,##0</c:formatCode>
                <c:ptCount val="5"/>
                <c:pt idx="0">
                  <c:v>-11051.5</c:v>
                </c:pt>
                <c:pt idx="1">
                  <c:v>2682.2385249999998</c:v>
                </c:pt>
                <c:pt idx="2">
                  <c:v>-2830.5</c:v>
                </c:pt>
                <c:pt idx="3">
                  <c:v>10.5</c:v>
                </c:pt>
                <c:pt idx="4">
                  <c:v>-1476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3D8-A0A0-B60DAF899AD8}"/>
            </c:ext>
          </c:extLst>
        </c:ser>
        <c:ser>
          <c:idx val="1"/>
          <c:order val="1"/>
          <c:tx>
            <c:strRef>
              <c:f>'JUL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estimates'!$D$20:$H$20</c:f>
              <c:numCache>
                <c:formatCode>#,##0</c:formatCode>
                <c:ptCount val="5"/>
                <c:pt idx="0">
                  <c:v>-17853</c:v>
                </c:pt>
                <c:pt idx="1">
                  <c:v>1058.53793</c:v>
                </c:pt>
                <c:pt idx="2">
                  <c:v>-5683.5</c:v>
                </c:pt>
                <c:pt idx="3">
                  <c:v>-3224</c:v>
                </c:pt>
                <c:pt idx="4">
                  <c:v>-3447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3D8-A0A0-B60DAF899AD8}"/>
            </c:ext>
          </c:extLst>
        </c:ser>
        <c:ser>
          <c:idx val="2"/>
          <c:order val="2"/>
          <c:tx>
            <c:strRef>
              <c:f>'JUL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estimates'!$D$21:$H$21</c:f>
              <c:numCache>
                <c:formatCode>#,##0</c:formatCode>
                <c:ptCount val="5"/>
                <c:pt idx="0">
                  <c:v>-28839</c:v>
                </c:pt>
                <c:pt idx="1">
                  <c:v>-900.85158999999999</c:v>
                </c:pt>
                <c:pt idx="2">
                  <c:v>-11412</c:v>
                </c:pt>
                <c:pt idx="3">
                  <c:v>-7793</c:v>
                </c:pt>
                <c:pt idx="4">
                  <c:v>-6774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3D8-A0A0-B60DAF899AD8}"/>
            </c:ext>
          </c:extLst>
        </c:ser>
        <c:ser>
          <c:idx val="3"/>
          <c:order val="3"/>
          <c:tx>
            <c:strRef>
              <c:f>'JUL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estimates'!$D$22:$H$22</c:f>
              <c:numCache>
                <c:formatCode>#,##0</c:formatCode>
                <c:ptCount val="5"/>
                <c:pt idx="0">
                  <c:v>-6248.5483870967746</c:v>
                </c:pt>
                <c:pt idx="1">
                  <c:v>4406.8568899999982</c:v>
                </c:pt>
                <c:pt idx="2">
                  <c:v>-486.22580645161293</c:v>
                </c:pt>
                <c:pt idx="3">
                  <c:v>-465.83870967741933</c:v>
                </c:pt>
                <c:pt idx="4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9-43D8-A0A0-B60DAF899AD8}"/>
            </c:ext>
          </c:extLst>
        </c:ser>
        <c:ser>
          <c:idx val="4"/>
          <c:order val="4"/>
          <c:tx>
            <c:strRef>
              <c:f>'JUL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estimates'!$D$26:$H$26</c:f>
              <c:numCache>
                <c:formatCode>#,##0</c:formatCode>
                <c:ptCount val="5"/>
                <c:pt idx="0">
                  <c:v>-6169</c:v>
                </c:pt>
                <c:pt idx="1">
                  <c:v>4516.0005499999997</c:v>
                </c:pt>
                <c:pt idx="2">
                  <c:v>-465</c:v>
                </c:pt>
                <c:pt idx="3">
                  <c:v>37</c:v>
                </c:pt>
                <c:pt idx="4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9-43D8-A0A0-B60DAF899AD8}"/>
            </c:ext>
          </c:extLst>
        </c:ser>
        <c:ser>
          <c:idx val="5"/>
          <c:order val="5"/>
          <c:tx>
            <c:strRef>
              <c:f>'JUL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estimates'!$D$15:$H$15</c:f>
              <c:numCache>
                <c:formatCode>#,##0</c:formatCode>
                <c:ptCount val="5"/>
                <c:pt idx="0">
                  <c:v>13363</c:v>
                </c:pt>
                <c:pt idx="1">
                  <c:v>12315.05451</c:v>
                </c:pt>
                <c:pt idx="2">
                  <c:v>11425</c:v>
                </c:pt>
                <c:pt idx="3">
                  <c:v>2022</c:v>
                </c:pt>
                <c:pt idx="4">
                  <c:v>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9-43D8-A0A0-B60DAF899AD8}"/>
            </c:ext>
          </c:extLst>
        </c:ser>
        <c:ser>
          <c:idx val="10"/>
          <c:order val="6"/>
          <c:tx>
            <c:strRef>
              <c:f>'JUL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estimates'!$D$16:$H$16</c:f>
              <c:numCache>
                <c:formatCode>#,##0</c:formatCode>
                <c:ptCount val="5"/>
                <c:pt idx="0">
                  <c:v>7168.5</c:v>
                </c:pt>
                <c:pt idx="1">
                  <c:v>7130.9966549999999</c:v>
                </c:pt>
                <c:pt idx="2">
                  <c:v>5113.5</c:v>
                </c:pt>
                <c:pt idx="3">
                  <c:v>139.5</c:v>
                </c:pt>
                <c:pt idx="4">
                  <c:v>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9-43D8-A0A0-B60DAF899AD8}"/>
            </c:ext>
          </c:extLst>
        </c:ser>
        <c:ser>
          <c:idx val="11"/>
          <c:order val="7"/>
          <c:tx>
            <c:strRef>
              <c:f>'JUL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19 MOS estimates'!$D$17:$H$17</c:f>
              <c:numCache>
                <c:formatCode>#,##0</c:formatCode>
                <c:ptCount val="5"/>
                <c:pt idx="0">
                  <c:v>-844.5</c:v>
                </c:pt>
                <c:pt idx="1">
                  <c:v>6024.4020149999997</c:v>
                </c:pt>
                <c:pt idx="2">
                  <c:v>1613</c:v>
                </c:pt>
                <c:pt idx="3">
                  <c:v>84.5</c:v>
                </c:pt>
                <c:pt idx="4">
                  <c:v>1157.5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9-43D8-A0A0-B60DAF89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21904"/>
        <c:axId val="887122296"/>
      </c:lineChart>
      <c:catAx>
        <c:axId val="887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22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'JUL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'JUL 19 MOS estimates'!$K$5:$K$35</c:f>
              <c:numCache>
                <c:formatCode>#,##0</c:formatCode>
                <c:ptCount val="31"/>
                <c:pt idx="0">
                  <c:v>13363</c:v>
                </c:pt>
                <c:pt idx="1">
                  <c:v>9886</c:v>
                </c:pt>
                <c:pt idx="2">
                  <c:v>4451</c:v>
                </c:pt>
                <c:pt idx="3">
                  <c:v>3946</c:v>
                </c:pt>
                <c:pt idx="4">
                  <c:v>3034</c:v>
                </c:pt>
                <c:pt idx="5">
                  <c:v>1473</c:v>
                </c:pt>
                <c:pt idx="6">
                  <c:v>298</c:v>
                </c:pt>
                <c:pt idx="7">
                  <c:v>-91</c:v>
                </c:pt>
                <c:pt idx="8">
                  <c:v>-1598</c:v>
                </c:pt>
                <c:pt idx="9">
                  <c:v>-2789</c:v>
                </c:pt>
                <c:pt idx="10">
                  <c:v>-3834</c:v>
                </c:pt>
                <c:pt idx="11">
                  <c:v>-4147</c:v>
                </c:pt>
                <c:pt idx="12">
                  <c:v>-4597</c:v>
                </c:pt>
                <c:pt idx="13">
                  <c:v>-5050</c:v>
                </c:pt>
                <c:pt idx="14">
                  <c:v>-5860</c:v>
                </c:pt>
                <c:pt idx="15">
                  <c:v>-6169</c:v>
                </c:pt>
                <c:pt idx="16">
                  <c:v>-6608</c:v>
                </c:pt>
                <c:pt idx="17">
                  <c:v>-7222</c:v>
                </c:pt>
                <c:pt idx="18">
                  <c:v>-7979</c:v>
                </c:pt>
                <c:pt idx="19">
                  <c:v>-8982</c:v>
                </c:pt>
                <c:pt idx="20">
                  <c:v>-9574</c:v>
                </c:pt>
                <c:pt idx="21">
                  <c:v>-10024</c:v>
                </c:pt>
                <c:pt idx="22">
                  <c:v>-10439</c:v>
                </c:pt>
                <c:pt idx="23">
                  <c:v>-11664</c:v>
                </c:pt>
                <c:pt idx="24">
                  <c:v>-12445</c:v>
                </c:pt>
                <c:pt idx="25">
                  <c:v>-13693</c:v>
                </c:pt>
                <c:pt idx="26">
                  <c:v>-15867</c:v>
                </c:pt>
                <c:pt idx="27">
                  <c:v>-16979</c:v>
                </c:pt>
                <c:pt idx="28">
                  <c:v>-17695</c:v>
                </c:pt>
                <c:pt idx="29">
                  <c:v>-18011</c:v>
                </c:pt>
                <c:pt idx="30">
                  <c:v>-28839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0-446E-8CC9-BFBD02DFB068}"/>
            </c:ext>
          </c:extLst>
        </c:ser>
        <c:ser>
          <c:idx val="1"/>
          <c:order val="1"/>
          <c:tx>
            <c:strRef>
              <c:f>'JUL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'JUL 19 MOS estimates'!$L$5:$L$35</c:f>
              <c:numCache>
                <c:formatCode>#,##0</c:formatCode>
                <c:ptCount val="31"/>
                <c:pt idx="0">
                  <c:v>12315.05451</c:v>
                </c:pt>
                <c:pt idx="1">
                  <c:v>7192.6531100000002</c:v>
                </c:pt>
                <c:pt idx="2">
                  <c:v>7069.3401999999996</c:v>
                </c:pt>
                <c:pt idx="3">
                  <c:v>6553.27441</c:v>
                </c:pt>
                <c:pt idx="4">
                  <c:v>6410.0003399999996</c:v>
                </c:pt>
                <c:pt idx="5">
                  <c:v>6327.0001700000003</c:v>
                </c:pt>
                <c:pt idx="6">
                  <c:v>6190.9995900000004</c:v>
                </c:pt>
                <c:pt idx="7">
                  <c:v>6067.9386100000002</c:v>
                </c:pt>
                <c:pt idx="8">
                  <c:v>5980.8654200000001</c:v>
                </c:pt>
                <c:pt idx="9">
                  <c:v>5799.0890200000003</c:v>
                </c:pt>
                <c:pt idx="10">
                  <c:v>5515.5307499999999</c:v>
                </c:pt>
                <c:pt idx="11">
                  <c:v>5411.0591999999997</c:v>
                </c:pt>
                <c:pt idx="12">
                  <c:v>5234.84476</c:v>
                </c:pt>
                <c:pt idx="13">
                  <c:v>4756.26541</c:v>
                </c:pt>
                <c:pt idx="14">
                  <c:v>4628.4263600000004</c:v>
                </c:pt>
                <c:pt idx="15">
                  <c:v>4516.0005499999997</c:v>
                </c:pt>
                <c:pt idx="16">
                  <c:v>4348.0003299999998</c:v>
                </c:pt>
                <c:pt idx="17">
                  <c:v>4186.0696699999999</c:v>
                </c:pt>
                <c:pt idx="18">
                  <c:v>3987.0007599999999</c:v>
                </c:pt>
                <c:pt idx="19">
                  <c:v>3494.8696199999999</c:v>
                </c:pt>
                <c:pt idx="20">
                  <c:v>3331.0928600000002</c:v>
                </c:pt>
                <c:pt idx="21">
                  <c:v>3012.0097799999999</c:v>
                </c:pt>
                <c:pt idx="22">
                  <c:v>2781.5292899999999</c:v>
                </c:pt>
                <c:pt idx="23">
                  <c:v>2582.94776</c:v>
                </c:pt>
                <c:pt idx="24">
                  <c:v>2365.1035299999999</c:v>
                </c:pt>
                <c:pt idx="25">
                  <c:v>2124.9668200000001</c:v>
                </c:pt>
                <c:pt idx="26">
                  <c:v>1722.3635300000001</c:v>
                </c:pt>
                <c:pt idx="27">
                  <c:v>1492.04296</c:v>
                </c:pt>
                <c:pt idx="28">
                  <c:v>1232.41569</c:v>
                </c:pt>
                <c:pt idx="29">
                  <c:v>884.66016999999999</c:v>
                </c:pt>
                <c:pt idx="30">
                  <c:v>-900.85158999999999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0-446E-8CC9-BFBD02DFB068}"/>
            </c:ext>
          </c:extLst>
        </c:ser>
        <c:ser>
          <c:idx val="2"/>
          <c:order val="2"/>
          <c:tx>
            <c:strRef>
              <c:f>'JUL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'JUL 19 MOS estimates'!$M$5:$M$35</c:f>
              <c:numCache>
                <c:formatCode>#,##0</c:formatCode>
                <c:ptCount val="31"/>
                <c:pt idx="0">
                  <c:v>11425</c:v>
                </c:pt>
                <c:pt idx="1">
                  <c:v>5771</c:v>
                </c:pt>
                <c:pt idx="2">
                  <c:v>4456</c:v>
                </c:pt>
                <c:pt idx="3">
                  <c:v>3998</c:v>
                </c:pt>
                <c:pt idx="4">
                  <c:v>3187</c:v>
                </c:pt>
                <c:pt idx="5">
                  <c:v>2968</c:v>
                </c:pt>
                <c:pt idx="6">
                  <c:v>2579</c:v>
                </c:pt>
                <c:pt idx="7">
                  <c:v>1837</c:v>
                </c:pt>
                <c:pt idx="8">
                  <c:v>1389</c:v>
                </c:pt>
                <c:pt idx="9">
                  <c:v>1071</c:v>
                </c:pt>
                <c:pt idx="10">
                  <c:v>831</c:v>
                </c:pt>
                <c:pt idx="11">
                  <c:v>490</c:v>
                </c:pt>
                <c:pt idx="12">
                  <c:v>286</c:v>
                </c:pt>
                <c:pt idx="13">
                  <c:v>67</c:v>
                </c:pt>
                <c:pt idx="14">
                  <c:v>-151</c:v>
                </c:pt>
                <c:pt idx="15">
                  <c:v>-465</c:v>
                </c:pt>
                <c:pt idx="16">
                  <c:v>-790</c:v>
                </c:pt>
                <c:pt idx="17">
                  <c:v>-1257</c:v>
                </c:pt>
                <c:pt idx="18">
                  <c:v>-1645</c:v>
                </c:pt>
                <c:pt idx="19">
                  <c:v>-1898</c:v>
                </c:pt>
                <c:pt idx="20">
                  <c:v>-2056</c:v>
                </c:pt>
                <c:pt idx="21">
                  <c:v>-2297</c:v>
                </c:pt>
                <c:pt idx="22">
                  <c:v>-2639</c:v>
                </c:pt>
                <c:pt idx="23">
                  <c:v>-3022</c:v>
                </c:pt>
                <c:pt idx="24">
                  <c:v>-3591</c:v>
                </c:pt>
                <c:pt idx="25">
                  <c:v>-3907</c:v>
                </c:pt>
                <c:pt idx="26">
                  <c:v>-4241</c:v>
                </c:pt>
                <c:pt idx="27">
                  <c:v>-4690</c:v>
                </c:pt>
                <c:pt idx="28">
                  <c:v>-5168</c:v>
                </c:pt>
                <c:pt idx="29">
                  <c:v>-6199</c:v>
                </c:pt>
                <c:pt idx="30">
                  <c:v>-11412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0-446E-8CC9-BFBD02DFB068}"/>
            </c:ext>
          </c:extLst>
        </c:ser>
        <c:ser>
          <c:idx val="3"/>
          <c:order val="3"/>
          <c:tx>
            <c:strRef>
              <c:f>'JUL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'JUL 19 MOS estimates'!$N$5:$N$35</c:f>
              <c:numCache>
                <c:formatCode>#,##0</c:formatCode>
                <c:ptCount val="31"/>
                <c:pt idx="0">
                  <c:v>2022</c:v>
                </c:pt>
                <c:pt idx="1">
                  <c:v>147</c:v>
                </c:pt>
                <c:pt idx="2">
                  <c:v>132</c:v>
                </c:pt>
                <c:pt idx="3">
                  <c:v>111</c:v>
                </c:pt>
                <c:pt idx="4">
                  <c:v>101</c:v>
                </c:pt>
                <c:pt idx="5">
                  <c:v>99</c:v>
                </c:pt>
                <c:pt idx="6">
                  <c:v>97</c:v>
                </c:pt>
                <c:pt idx="7">
                  <c:v>88</c:v>
                </c:pt>
                <c:pt idx="8">
                  <c:v>81</c:v>
                </c:pt>
                <c:pt idx="9">
                  <c:v>74</c:v>
                </c:pt>
                <c:pt idx="10">
                  <c:v>68</c:v>
                </c:pt>
                <c:pt idx="11">
                  <c:v>63</c:v>
                </c:pt>
                <c:pt idx="12">
                  <c:v>55</c:v>
                </c:pt>
                <c:pt idx="13">
                  <c:v>52</c:v>
                </c:pt>
                <c:pt idx="14">
                  <c:v>42</c:v>
                </c:pt>
                <c:pt idx="15">
                  <c:v>37</c:v>
                </c:pt>
                <c:pt idx="16">
                  <c:v>34</c:v>
                </c:pt>
                <c:pt idx="17">
                  <c:v>31</c:v>
                </c:pt>
                <c:pt idx="18">
                  <c:v>26</c:v>
                </c:pt>
                <c:pt idx="19">
                  <c:v>23</c:v>
                </c:pt>
                <c:pt idx="20">
                  <c:v>21</c:v>
                </c:pt>
                <c:pt idx="21">
                  <c:v>19</c:v>
                </c:pt>
                <c:pt idx="22">
                  <c:v>14</c:v>
                </c:pt>
                <c:pt idx="23">
                  <c:v>7</c:v>
                </c:pt>
                <c:pt idx="24">
                  <c:v>-223</c:v>
                </c:pt>
                <c:pt idx="25">
                  <c:v>-345</c:v>
                </c:pt>
                <c:pt idx="26">
                  <c:v>-1369</c:v>
                </c:pt>
                <c:pt idx="27">
                  <c:v>-1707</c:v>
                </c:pt>
                <c:pt idx="28">
                  <c:v>-2694</c:v>
                </c:pt>
                <c:pt idx="29">
                  <c:v>-3754</c:v>
                </c:pt>
                <c:pt idx="30">
                  <c:v>-7793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D50-446E-8CC9-BFBD02DFB068}"/>
            </c:ext>
          </c:extLst>
        </c:ser>
        <c:ser>
          <c:idx val="4"/>
          <c:order val="4"/>
          <c:tx>
            <c:strRef>
              <c:f>'JUL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'JUL 19 MOS estimates'!$O$5:$O$35</c:f>
              <c:numCache>
                <c:formatCode>#,##0</c:formatCode>
                <c:ptCount val="31"/>
                <c:pt idx="0">
                  <c:v>5081</c:v>
                </c:pt>
                <c:pt idx="1">
                  <c:v>3792</c:v>
                </c:pt>
                <c:pt idx="2">
                  <c:v>2550</c:v>
                </c:pt>
                <c:pt idx="3">
                  <c:v>2234</c:v>
                </c:pt>
                <c:pt idx="4">
                  <c:v>1716</c:v>
                </c:pt>
                <c:pt idx="5">
                  <c:v>1638</c:v>
                </c:pt>
                <c:pt idx="6">
                  <c:v>1501</c:v>
                </c:pt>
                <c:pt idx="7">
                  <c:v>1310</c:v>
                </c:pt>
                <c:pt idx="8">
                  <c:v>1005</c:v>
                </c:pt>
                <c:pt idx="9">
                  <c:v>917</c:v>
                </c:pt>
                <c:pt idx="10">
                  <c:v>757</c:v>
                </c:pt>
                <c:pt idx="11">
                  <c:v>589</c:v>
                </c:pt>
                <c:pt idx="12">
                  <c:v>348</c:v>
                </c:pt>
                <c:pt idx="13">
                  <c:v>165</c:v>
                </c:pt>
                <c:pt idx="14">
                  <c:v>23</c:v>
                </c:pt>
                <c:pt idx="15">
                  <c:v>-125</c:v>
                </c:pt>
                <c:pt idx="16">
                  <c:v>-306</c:v>
                </c:pt>
                <c:pt idx="17">
                  <c:v>-498</c:v>
                </c:pt>
                <c:pt idx="18">
                  <c:v>-804</c:v>
                </c:pt>
                <c:pt idx="19">
                  <c:v>-916</c:v>
                </c:pt>
                <c:pt idx="20">
                  <c:v>-1143</c:v>
                </c:pt>
                <c:pt idx="21">
                  <c:v>-1303</c:v>
                </c:pt>
                <c:pt idx="22">
                  <c:v>-1412</c:v>
                </c:pt>
                <c:pt idx="23">
                  <c:v>-1540</c:v>
                </c:pt>
                <c:pt idx="24">
                  <c:v>-1633</c:v>
                </c:pt>
                <c:pt idx="25">
                  <c:v>-1774</c:v>
                </c:pt>
                <c:pt idx="26">
                  <c:v>-2150</c:v>
                </c:pt>
                <c:pt idx="27">
                  <c:v>-2399</c:v>
                </c:pt>
                <c:pt idx="28">
                  <c:v>-3276</c:v>
                </c:pt>
                <c:pt idx="29">
                  <c:v>-3618</c:v>
                </c:pt>
                <c:pt idx="30">
                  <c:v>-6774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0-446E-8CC9-BFBD02DF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123080"/>
        <c:axId val="887123472"/>
      </c:lineChart>
      <c:catAx>
        <c:axId val="887123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712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'AUG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estimates'!$D$19:$H$19</c:f>
              <c:numCache>
                <c:formatCode>#,##0</c:formatCode>
                <c:ptCount val="5"/>
                <c:pt idx="0">
                  <c:v>-9302.5</c:v>
                </c:pt>
                <c:pt idx="1">
                  <c:v>2485.37781</c:v>
                </c:pt>
                <c:pt idx="2">
                  <c:v>-3618</c:v>
                </c:pt>
                <c:pt idx="3">
                  <c:v>-45.5</c:v>
                </c:pt>
                <c:pt idx="4">
                  <c:v>-789.5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48D-AB35-0CDD2A3EFFE1}"/>
            </c:ext>
          </c:extLst>
        </c:ser>
        <c:ser>
          <c:idx val="1"/>
          <c:order val="1"/>
          <c:tx>
            <c:strRef>
              <c:f>'AUG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estimates'!$D$20:$H$20</c:f>
              <c:numCache>
                <c:formatCode>#,##0</c:formatCode>
                <c:ptCount val="5"/>
                <c:pt idx="0">
                  <c:v>-15568.5</c:v>
                </c:pt>
                <c:pt idx="1">
                  <c:v>1194.495555</c:v>
                </c:pt>
                <c:pt idx="2">
                  <c:v>-6609.5</c:v>
                </c:pt>
                <c:pt idx="3">
                  <c:v>-3436.5</c:v>
                </c:pt>
                <c:pt idx="4">
                  <c:v>-2797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48D-AB35-0CDD2A3EFFE1}"/>
            </c:ext>
          </c:extLst>
        </c:ser>
        <c:ser>
          <c:idx val="2"/>
          <c:order val="2"/>
          <c:tx>
            <c:strRef>
              <c:f>'AUG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estimates'!$D$21:$H$21</c:f>
              <c:numCache>
                <c:formatCode>#,##0</c:formatCode>
                <c:ptCount val="5"/>
                <c:pt idx="0">
                  <c:v>-21807</c:v>
                </c:pt>
                <c:pt idx="1">
                  <c:v>-440.00022999999999</c:v>
                </c:pt>
                <c:pt idx="2">
                  <c:v>-10860</c:v>
                </c:pt>
                <c:pt idx="3">
                  <c:v>-12765</c:v>
                </c:pt>
                <c:pt idx="4">
                  <c:v>-7133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48D-AB35-0CDD2A3EFFE1}"/>
            </c:ext>
          </c:extLst>
        </c:ser>
        <c:ser>
          <c:idx val="3"/>
          <c:order val="3"/>
          <c:tx>
            <c:strRef>
              <c:f>'AUG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estimates'!$D$22:$H$22</c:f>
              <c:numCache>
                <c:formatCode>#,##0</c:formatCode>
                <c:ptCount val="5"/>
                <c:pt idx="0">
                  <c:v>-3553.8709677419356</c:v>
                </c:pt>
                <c:pt idx="1">
                  <c:v>4215.044441612903</c:v>
                </c:pt>
                <c:pt idx="2">
                  <c:v>-1153.1612903225807</c:v>
                </c:pt>
                <c:pt idx="3">
                  <c:v>-667.09677419354841</c:v>
                </c:pt>
                <c:pt idx="4">
                  <c:v>716.67741935483866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48D-AB35-0CDD2A3EFFE1}"/>
            </c:ext>
          </c:extLst>
        </c:ser>
        <c:ser>
          <c:idx val="4"/>
          <c:order val="4"/>
          <c:tx>
            <c:strRef>
              <c:f>'AUG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estimates'!$D$26:$H$26</c:f>
              <c:numCache>
                <c:formatCode>#,##0</c:formatCode>
                <c:ptCount val="5"/>
                <c:pt idx="0">
                  <c:v>-4755</c:v>
                </c:pt>
                <c:pt idx="1">
                  <c:v>4112.0003299999998</c:v>
                </c:pt>
                <c:pt idx="2">
                  <c:v>-1399</c:v>
                </c:pt>
                <c:pt idx="3">
                  <c:v>32</c:v>
                </c:pt>
                <c:pt idx="4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F-448D-AB35-0CDD2A3EFFE1}"/>
            </c:ext>
          </c:extLst>
        </c:ser>
        <c:ser>
          <c:idx val="5"/>
          <c:order val="5"/>
          <c:tx>
            <c:strRef>
              <c:f>'AUG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estimates'!$D$15:$H$15</c:f>
              <c:numCache>
                <c:formatCode>#,##0</c:formatCode>
                <c:ptCount val="5"/>
                <c:pt idx="0">
                  <c:v>20346</c:v>
                </c:pt>
                <c:pt idx="1">
                  <c:v>10913.999620000001</c:v>
                </c:pt>
                <c:pt idx="2">
                  <c:v>13551</c:v>
                </c:pt>
                <c:pt idx="3">
                  <c:v>890</c:v>
                </c:pt>
                <c:pt idx="4">
                  <c:v>11859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CF-448D-AB35-0CDD2A3EFFE1}"/>
            </c:ext>
          </c:extLst>
        </c:ser>
        <c:ser>
          <c:idx val="10"/>
          <c:order val="6"/>
          <c:tx>
            <c:strRef>
              <c:f>'AUG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estimates'!$D$16:$H$16</c:f>
              <c:numCache>
                <c:formatCode>#,##0</c:formatCode>
                <c:ptCount val="5"/>
                <c:pt idx="0">
                  <c:v>11860</c:v>
                </c:pt>
                <c:pt idx="1">
                  <c:v>7803.5094300000001</c:v>
                </c:pt>
                <c:pt idx="2">
                  <c:v>5085</c:v>
                </c:pt>
                <c:pt idx="3">
                  <c:v>157</c:v>
                </c:pt>
                <c:pt idx="4">
                  <c:v>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CF-448D-AB35-0CDD2A3EFFE1}"/>
            </c:ext>
          </c:extLst>
        </c:ser>
        <c:ser>
          <c:idx val="11"/>
          <c:order val="7"/>
          <c:tx>
            <c:strRef>
              <c:f>'AUG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19 MOS estimates'!$D$17:$H$17</c:f>
              <c:numCache>
                <c:formatCode>#,##0</c:formatCode>
                <c:ptCount val="5"/>
                <c:pt idx="0">
                  <c:v>1323</c:v>
                </c:pt>
                <c:pt idx="1">
                  <c:v>5763.7786699999997</c:v>
                </c:pt>
                <c:pt idx="2">
                  <c:v>724</c:v>
                </c:pt>
                <c:pt idx="3">
                  <c:v>69.5</c:v>
                </c:pt>
                <c:pt idx="4">
                  <c:v>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F-448D-AB35-0CDD2A3E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02208"/>
        <c:axId val="887102600"/>
      </c:lineChart>
      <c:catAx>
        <c:axId val="88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02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'AUG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'AUG 19 MOS estimates'!$K$5:$K$35</c:f>
              <c:numCache>
                <c:formatCode>#,##0</c:formatCode>
                <c:ptCount val="31"/>
                <c:pt idx="0">
                  <c:v>20346</c:v>
                </c:pt>
                <c:pt idx="1">
                  <c:v>13337</c:v>
                </c:pt>
                <c:pt idx="2">
                  <c:v>10383</c:v>
                </c:pt>
                <c:pt idx="3">
                  <c:v>7953</c:v>
                </c:pt>
                <c:pt idx="4">
                  <c:v>5896</c:v>
                </c:pt>
                <c:pt idx="5">
                  <c:v>3968</c:v>
                </c:pt>
                <c:pt idx="6">
                  <c:v>3299</c:v>
                </c:pt>
                <c:pt idx="7">
                  <c:v>1605</c:v>
                </c:pt>
                <c:pt idx="8">
                  <c:v>1041</c:v>
                </c:pt>
                <c:pt idx="9">
                  <c:v>-150</c:v>
                </c:pt>
                <c:pt idx="10">
                  <c:v>-891</c:v>
                </c:pt>
                <c:pt idx="11">
                  <c:v>-2296</c:v>
                </c:pt>
                <c:pt idx="12">
                  <c:v>-2734</c:v>
                </c:pt>
                <c:pt idx="13">
                  <c:v>-3318</c:v>
                </c:pt>
                <c:pt idx="14">
                  <c:v>-4221</c:v>
                </c:pt>
                <c:pt idx="15">
                  <c:v>-4755</c:v>
                </c:pt>
                <c:pt idx="16">
                  <c:v>-5309</c:v>
                </c:pt>
                <c:pt idx="17">
                  <c:v>-5622</c:v>
                </c:pt>
                <c:pt idx="18">
                  <c:v>-6667</c:v>
                </c:pt>
                <c:pt idx="19">
                  <c:v>-6979</c:v>
                </c:pt>
                <c:pt idx="20">
                  <c:v>-7486</c:v>
                </c:pt>
                <c:pt idx="21">
                  <c:v>-8337</c:v>
                </c:pt>
                <c:pt idx="22">
                  <c:v>-8885</c:v>
                </c:pt>
                <c:pt idx="23">
                  <c:v>-9720</c:v>
                </c:pt>
                <c:pt idx="24">
                  <c:v>-10471</c:v>
                </c:pt>
                <c:pt idx="25">
                  <c:v>-11448</c:v>
                </c:pt>
                <c:pt idx="26">
                  <c:v>-12363</c:v>
                </c:pt>
                <c:pt idx="27">
                  <c:v>-13402</c:v>
                </c:pt>
                <c:pt idx="28">
                  <c:v>-14838</c:v>
                </c:pt>
                <c:pt idx="29">
                  <c:v>-16299</c:v>
                </c:pt>
                <c:pt idx="30">
                  <c:v>-21807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0-4B75-9256-2411003555D5}"/>
            </c:ext>
          </c:extLst>
        </c:ser>
        <c:ser>
          <c:idx val="1"/>
          <c:order val="1"/>
          <c:tx>
            <c:strRef>
              <c:f>'AUG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'AUG 19 MOS estimates'!$L$5:$L$35</c:f>
              <c:numCache>
                <c:formatCode>#,##0</c:formatCode>
                <c:ptCount val="31"/>
                <c:pt idx="0">
                  <c:v>10913.999620000001</c:v>
                </c:pt>
                <c:pt idx="1">
                  <c:v>8242.9995199999994</c:v>
                </c:pt>
                <c:pt idx="2">
                  <c:v>7364.0193399999998</c:v>
                </c:pt>
                <c:pt idx="3">
                  <c:v>6856.9997199999998</c:v>
                </c:pt>
                <c:pt idx="4">
                  <c:v>6455.9995900000004</c:v>
                </c:pt>
                <c:pt idx="5">
                  <c:v>6191.3261499999999</c:v>
                </c:pt>
                <c:pt idx="6">
                  <c:v>6043.9993599999998</c:v>
                </c:pt>
                <c:pt idx="7">
                  <c:v>5926.1484099999998</c:v>
                </c:pt>
                <c:pt idx="8">
                  <c:v>5601.4089299999996</c:v>
                </c:pt>
                <c:pt idx="9">
                  <c:v>5389.0001899999997</c:v>
                </c:pt>
                <c:pt idx="10">
                  <c:v>5172.1054899999999</c:v>
                </c:pt>
                <c:pt idx="11">
                  <c:v>4841.0683399999998</c:v>
                </c:pt>
                <c:pt idx="12">
                  <c:v>4612.9996300000003</c:v>
                </c:pt>
                <c:pt idx="13">
                  <c:v>4307.0006400000002</c:v>
                </c:pt>
                <c:pt idx="14">
                  <c:v>4208.6710999999996</c:v>
                </c:pt>
                <c:pt idx="15">
                  <c:v>4112.0003299999998</c:v>
                </c:pt>
                <c:pt idx="16">
                  <c:v>3865.5000300000002</c:v>
                </c:pt>
                <c:pt idx="17">
                  <c:v>3556.9175599999999</c:v>
                </c:pt>
                <c:pt idx="18">
                  <c:v>3407.57836</c:v>
                </c:pt>
                <c:pt idx="19">
                  <c:v>3254.0441300000002</c:v>
                </c:pt>
                <c:pt idx="20">
                  <c:v>3055.14257</c:v>
                </c:pt>
                <c:pt idx="21">
                  <c:v>2888.9277200000001</c:v>
                </c:pt>
                <c:pt idx="22">
                  <c:v>2591.8462</c:v>
                </c:pt>
                <c:pt idx="23">
                  <c:v>2378.90942</c:v>
                </c:pt>
                <c:pt idx="24">
                  <c:v>2051.11015</c:v>
                </c:pt>
                <c:pt idx="25">
                  <c:v>1991.2890500000001</c:v>
                </c:pt>
                <c:pt idx="26">
                  <c:v>1834.3756100000001</c:v>
                </c:pt>
                <c:pt idx="27">
                  <c:v>1601.99965</c:v>
                </c:pt>
                <c:pt idx="28">
                  <c:v>1368.10061</c:v>
                </c:pt>
                <c:pt idx="29">
                  <c:v>1020.8905</c:v>
                </c:pt>
                <c:pt idx="30">
                  <c:v>-440.00022999999999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40-4B75-9256-2411003555D5}"/>
            </c:ext>
          </c:extLst>
        </c:ser>
        <c:ser>
          <c:idx val="2"/>
          <c:order val="2"/>
          <c:tx>
            <c:strRef>
              <c:f>'AUG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'AUG 19 MOS estimates'!$M$5:$M$35</c:f>
              <c:numCache>
                <c:formatCode>#,##0</c:formatCode>
                <c:ptCount val="31"/>
                <c:pt idx="0">
                  <c:v>13551</c:v>
                </c:pt>
                <c:pt idx="1">
                  <c:v>5766</c:v>
                </c:pt>
                <c:pt idx="2">
                  <c:v>4404</c:v>
                </c:pt>
                <c:pt idx="3">
                  <c:v>3288</c:v>
                </c:pt>
                <c:pt idx="4">
                  <c:v>2568</c:v>
                </c:pt>
                <c:pt idx="5">
                  <c:v>1636</c:v>
                </c:pt>
                <c:pt idx="6">
                  <c:v>1310</c:v>
                </c:pt>
                <c:pt idx="7">
                  <c:v>932</c:v>
                </c:pt>
                <c:pt idx="8">
                  <c:v>516</c:v>
                </c:pt>
                <c:pt idx="9">
                  <c:v>291</c:v>
                </c:pt>
                <c:pt idx="10">
                  <c:v>-254</c:v>
                </c:pt>
                <c:pt idx="11">
                  <c:v>-614</c:v>
                </c:pt>
                <c:pt idx="12">
                  <c:v>-708</c:v>
                </c:pt>
                <c:pt idx="13">
                  <c:v>-852</c:v>
                </c:pt>
                <c:pt idx="14">
                  <c:v>-1107</c:v>
                </c:pt>
                <c:pt idx="15">
                  <c:v>-1399</c:v>
                </c:pt>
                <c:pt idx="16">
                  <c:v>-1703</c:v>
                </c:pt>
                <c:pt idx="17">
                  <c:v>-2018</c:v>
                </c:pt>
                <c:pt idx="18">
                  <c:v>-2189</c:v>
                </c:pt>
                <c:pt idx="19">
                  <c:v>-2491</c:v>
                </c:pt>
                <c:pt idx="20">
                  <c:v>-2974</c:v>
                </c:pt>
                <c:pt idx="21">
                  <c:v>-3284</c:v>
                </c:pt>
                <c:pt idx="22">
                  <c:v>-3420</c:v>
                </c:pt>
                <c:pt idx="23">
                  <c:v>-3816</c:v>
                </c:pt>
                <c:pt idx="24">
                  <c:v>-4071</c:v>
                </c:pt>
                <c:pt idx="25">
                  <c:v>-4597</c:v>
                </c:pt>
                <c:pt idx="26">
                  <c:v>-4960</c:v>
                </c:pt>
                <c:pt idx="27">
                  <c:v>-5474</c:v>
                </c:pt>
                <c:pt idx="28">
                  <c:v>-6379</c:v>
                </c:pt>
                <c:pt idx="29">
                  <c:v>-6840</c:v>
                </c:pt>
                <c:pt idx="30">
                  <c:v>-10860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40-4B75-9256-2411003555D5}"/>
            </c:ext>
          </c:extLst>
        </c:ser>
        <c:ser>
          <c:idx val="3"/>
          <c:order val="3"/>
          <c:tx>
            <c:strRef>
              <c:f>'AUG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'AUG 19 MOS estimates'!$N$5:$N$35</c:f>
              <c:numCache>
                <c:formatCode>#,##0</c:formatCode>
                <c:ptCount val="31"/>
                <c:pt idx="0">
                  <c:v>890</c:v>
                </c:pt>
                <c:pt idx="1">
                  <c:v>187</c:v>
                </c:pt>
                <c:pt idx="2">
                  <c:v>127</c:v>
                </c:pt>
                <c:pt idx="3">
                  <c:v>105</c:v>
                </c:pt>
                <c:pt idx="4">
                  <c:v>97</c:v>
                </c:pt>
                <c:pt idx="5">
                  <c:v>86</c:v>
                </c:pt>
                <c:pt idx="6">
                  <c:v>75</c:v>
                </c:pt>
                <c:pt idx="7">
                  <c:v>73</c:v>
                </c:pt>
                <c:pt idx="8">
                  <c:v>66</c:v>
                </c:pt>
                <c:pt idx="9">
                  <c:v>59</c:v>
                </c:pt>
                <c:pt idx="10">
                  <c:v>56</c:v>
                </c:pt>
                <c:pt idx="11">
                  <c:v>52</c:v>
                </c:pt>
                <c:pt idx="12">
                  <c:v>48</c:v>
                </c:pt>
                <c:pt idx="13">
                  <c:v>41</c:v>
                </c:pt>
                <c:pt idx="14">
                  <c:v>35</c:v>
                </c:pt>
                <c:pt idx="15">
                  <c:v>32</c:v>
                </c:pt>
                <c:pt idx="16">
                  <c:v>31</c:v>
                </c:pt>
                <c:pt idx="17">
                  <c:v>28</c:v>
                </c:pt>
                <c:pt idx="18">
                  <c:v>26</c:v>
                </c:pt>
                <c:pt idx="19">
                  <c:v>23</c:v>
                </c:pt>
                <c:pt idx="20">
                  <c:v>19</c:v>
                </c:pt>
                <c:pt idx="21">
                  <c:v>14</c:v>
                </c:pt>
                <c:pt idx="22">
                  <c:v>0</c:v>
                </c:pt>
                <c:pt idx="23">
                  <c:v>-91</c:v>
                </c:pt>
                <c:pt idx="24">
                  <c:v>-197</c:v>
                </c:pt>
                <c:pt idx="25">
                  <c:v>-329</c:v>
                </c:pt>
                <c:pt idx="26">
                  <c:v>-882</c:v>
                </c:pt>
                <c:pt idx="27">
                  <c:v>-1713</c:v>
                </c:pt>
                <c:pt idx="28">
                  <c:v>-2590</c:v>
                </c:pt>
                <c:pt idx="29">
                  <c:v>-4283</c:v>
                </c:pt>
                <c:pt idx="30">
                  <c:v>-12765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40-4B75-9256-2411003555D5}"/>
            </c:ext>
          </c:extLst>
        </c:ser>
        <c:ser>
          <c:idx val="4"/>
          <c:order val="4"/>
          <c:tx>
            <c:strRef>
              <c:f>'AUG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'AUG 19 MOS estimates'!$O$5:$O$35</c:f>
              <c:numCache>
                <c:formatCode>#,##0</c:formatCode>
                <c:ptCount val="31"/>
                <c:pt idx="0">
                  <c:v>11859</c:v>
                </c:pt>
                <c:pt idx="1">
                  <c:v>4819</c:v>
                </c:pt>
                <c:pt idx="2">
                  <c:v>4451</c:v>
                </c:pt>
                <c:pt idx="3">
                  <c:v>3604</c:v>
                </c:pt>
                <c:pt idx="4">
                  <c:v>3093</c:v>
                </c:pt>
                <c:pt idx="5">
                  <c:v>2896</c:v>
                </c:pt>
                <c:pt idx="6">
                  <c:v>2465</c:v>
                </c:pt>
                <c:pt idx="7">
                  <c:v>2273</c:v>
                </c:pt>
                <c:pt idx="8">
                  <c:v>1893</c:v>
                </c:pt>
                <c:pt idx="9">
                  <c:v>1691</c:v>
                </c:pt>
                <c:pt idx="10">
                  <c:v>1449</c:v>
                </c:pt>
                <c:pt idx="11">
                  <c:v>1229</c:v>
                </c:pt>
                <c:pt idx="12">
                  <c:v>947</c:v>
                </c:pt>
                <c:pt idx="13">
                  <c:v>620</c:v>
                </c:pt>
                <c:pt idx="14">
                  <c:v>509</c:v>
                </c:pt>
                <c:pt idx="15">
                  <c:v>366</c:v>
                </c:pt>
                <c:pt idx="16">
                  <c:v>141</c:v>
                </c:pt>
                <c:pt idx="17">
                  <c:v>97</c:v>
                </c:pt>
                <c:pt idx="18">
                  <c:v>-104</c:v>
                </c:pt>
                <c:pt idx="19">
                  <c:v>-359</c:v>
                </c:pt>
                <c:pt idx="20">
                  <c:v>-452</c:v>
                </c:pt>
                <c:pt idx="21">
                  <c:v>-559</c:v>
                </c:pt>
                <c:pt idx="22">
                  <c:v>-668</c:v>
                </c:pt>
                <c:pt idx="23">
                  <c:v>-911</c:v>
                </c:pt>
                <c:pt idx="24">
                  <c:v>-1019</c:v>
                </c:pt>
                <c:pt idx="25">
                  <c:v>-1474</c:v>
                </c:pt>
                <c:pt idx="26">
                  <c:v>-1806</c:v>
                </c:pt>
                <c:pt idx="27">
                  <c:v>-2106</c:v>
                </c:pt>
                <c:pt idx="28">
                  <c:v>-2550</c:v>
                </c:pt>
                <c:pt idx="29">
                  <c:v>-3044</c:v>
                </c:pt>
                <c:pt idx="30">
                  <c:v>-7133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0-4B75-9256-24110035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80440"/>
        <c:axId val="893680832"/>
      </c:lineChart>
      <c:catAx>
        <c:axId val="89368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8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3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tabSelected="1" zoomScale="85" zoomScaleNormal="85" workbookViewId="0">
      <selection activeCell="E4" sqref="E4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22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13192</v>
      </c>
      <c r="E5" s="39">
        <f>MAX(L5:L35)</f>
        <v>10349.000029999999</v>
      </c>
      <c r="F5" s="39">
        <f>MAX(M5:M35)</f>
        <v>15727</v>
      </c>
      <c r="G5" s="39">
        <f>MAX(N5:N35)</f>
        <v>147</v>
      </c>
      <c r="H5" s="39">
        <f>MAX(O5:O35)</f>
        <v>5063</v>
      </c>
      <c r="I5" s="1">
        <v>1</v>
      </c>
      <c r="J5" s="42">
        <v>1</v>
      </c>
      <c r="K5" s="34">
        <v>13192</v>
      </c>
      <c r="L5" s="18">
        <v>10349.000029999999</v>
      </c>
      <c r="M5" s="18">
        <v>15727</v>
      </c>
      <c r="N5" s="18">
        <v>147</v>
      </c>
      <c r="O5" s="33">
        <v>5063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23284</v>
      </c>
      <c r="E6" s="39">
        <f>-MIN(L5:L35)</f>
        <v>4167.6138000000001</v>
      </c>
      <c r="F6" s="39">
        <f>-MIN(M5:M35)</f>
        <v>8687</v>
      </c>
      <c r="G6" s="39">
        <f>-MIN(N5:N35)</f>
        <v>17632</v>
      </c>
      <c r="H6" s="39">
        <f>-MIN(O5:O35)</f>
        <v>10911</v>
      </c>
      <c r="I6" s="1">
        <v>2</v>
      </c>
      <c r="J6" s="43">
        <v>1</v>
      </c>
      <c r="K6" s="34">
        <v>8789</v>
      </c>
      <c r="L6" s="18">
        <v>7990.8379800000002</v>
      </c>
      <c r="M6" s="18">
        <v>11196</v>
      </c>
      <c r="N6" s="18">
        <v>114</v>
      </c>
      <c r="O6" s="35">
        <v>3155</v>
      </c>
      <c r="AC6"/>
      <c r="AD6" s="2"/>
    </row>
    <row r="7" spans="2:31" ht="12.75" x14ac:dyDescent="0.2">
      <c r="I7" s="1">
        <v>3</v>
      </c>
      <c r="J7" s="43">
        <v>1</v>
      </c>
      <c r="K7" s="34">
        <v>7466</v>
      </c>
      <c r="L7" s="18">
        <v>7514.7962799999996</v>
      </c>
      <c r="M7" s="18">
        <v>9199</v>
      </c>
      <c r="N7" s="18">
        <v>102</v>
      </c>
      <c r="O7" s="35">
        <v>2917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6758</v>
      </c>
      <c r="L8" s="18">
        <v>7246.8009099999999</v>
      </c>
      <c r="M8" s="18">
        <v>7886</v>
      </c>
      <c r="N8" s="18">
        <v>93</v>
      </c>
      <c r="O8" s="35">
        <v>2574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5504</v>
      </c>
      <c r="L9" s="18">
        <v>6755.9993899999999</v>
      </c>
      <c r="M9" s="18">
        <v>6625</v>
      </c>
      <c r="N9" s="18">
        <v>86</v>
      </c>
      <c r="O9" s="35">
        <v>2183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4990</v>
      </c>
      <c r="L10" s="18">
        <v>6450.6119600000002</v>
      </c>
      <c r="M10" s="18">
        <v>4454</v>
      </c>
      <c r="N10" s="18">
        <v>81</v>
      </c>
      <c r="O10" s="35">
        <v>1869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4182</v>
      </c>
      <c r="L11" s="18">
        <v>6296.5155400000003</v>
      </c>
      <c r="M11" s="18">
        <v>3787</v>
      </c>
      <c r="N11" s="18">
        <v>69</v>
      </c>
      <c r="O11" s="35">
        <v>1671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3145</v>
      </c>
      <c r="L12" s="18">
        <v>6184.0000499999996</v>
      </c>
      <c r="M12" s="18">
        <v>3351</v>
      </c>
      <c r="N12" s="18">
        <v>65</v>
      </c>
      <c r="O12" s="35">
        <v>1403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2415</v>
      </c>
      <c r="L13" s="18">
        <v>5879.2664000000004</v>
      </c>
      <c r="M13" s="18">
        <v>2632</v>
      </c>
      <c r="N13" s="18">
        <v>62</v>
      </c>
      <c r="O13" s="35">
        <v>1322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1951</v>
      </c>
      <c r="L14" s="18">
        <v>5564.0002999999997</v>
      </c>
      <c r="M14" s="18">
        <v>2216</v>
      </c>
      <c r="N14" s="18">
        <v>54</v>
      </c>
      <c r="O14" s="35">
        <v>1236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13192</v>
      </c>
      <c r="E15" s="32">
        <f>MAX(L5:L35)</f>
        <v>10349.000029999999</v>
      </c>
      <c r="F15" s="32">
        <f>MAX(M5:M35)</f>
        <v>15727</v>
      </c>
      <c r="G15" s="32">
        <f>MAX(N5:N35)</f>
        <v>147</v>
      </c>
      <c r="H15" s="33">
        <f>MAX(O5:O35)</f>
        <v>5063</v>
      </c>
      <c r="I15" s="1">
        <v>11</v>
      </c>
      <c r="J15" s="43">
        <v>1</v>
      </c>
      <c r="K15" s="34">
        <v>1256</v>
      </c>
      <c r="L15" s="18">
        <v>5259.9986600000002</v>
      </c>
      <c r="M15" s="18">
        <v>2001</v>
      </c>
      <c r="N15" s="18">
        <v>52</v>
      </c>
      <c r="O15" s="35">
        <v>1003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8193.649999999996</v>
      </c>
      <c r="E16" s="18">
        <f>PERCENTILE(L5:L35, 0.95)</f>
        <v>7776.6192149999988</v>
      </c>
      <c r="F16" s="18">
        <f>PERCENTILE(M5:M35, 0.95)</f>
        <v>10297.349999999995</v>
      </c>
      <c r="G16" s="18">
        <f>PERCENTILE(N5:N35, 0.95)</f>
        <v>108.59999999999997</v>
      </c>
      <c r="H16" s="35">
        <f>PERCENTILE(O5:O35, 0.95)</f>
        <v>3047.8999999999992</v>
      </c>
      <c r="I16" s="1">
        <v>12</v>
      </c>
      <c r="J16" s="43">
        <v>1</v>
      </c>
      <c r="K16" s="34">
        <v>221</v>
      </c>
      <c r="L16" s="18">
        <v>4909.1489300000003</v>
      </c>
      <c r="M16" s="18">
        <v>1633</v>
      </c>
      <c r="N16" s="18">
        <v>47</v>
      </c>
      <c r="O16" s="35">
        <v>753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2962.5</v>
      </c>
      <c r="E17" s="18">
        <f>PERCENTILE(L5:L35, 0.75)</f>
        <v>6107.8166375000001</v>
      </c>
      <c r="F17" s="18">
        <f>PERCENTILE(M5:M35, 0.75)</f>
        <v>3171.25</v>
      </c>
      <c r="G17" s="18">
        <f>PERCENTILE(N5:N35, 0.75)</f>
        <v>64.25</v>
      </c>
      <c r="H17" s="35">
        <f>PERCENTILE(O5:O35, 0.75)</f>
        <v>1382.75</v>
      </c>
      <c r="I17" s="1">
        <v>13</v>
      </c>
      <c r="J17" s="43">
        <v>1</v>
      </c>
      <c r="K17" s="34">
        <v>-539</v>
      </c>
      <c r="L17" s="18">
        <v>4712.9997000000003</v>
      </c>
      <c r="M17" s="18">
        <v>1538</v>
      </c>
      <c r="N17" s="18">
        <v>42</v>
      </c>
      <c r="O17" s="35">
        <v>572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-2067</v>
      </c>
      <c r="E18" s="18">
        <f>PERCENTILE(L5:L35, 0.5)</f>
        <v>4320.8958849999999</v>
      </c>
      <c r="F18" s="18">
        <f>PERCENTILE(M5:M35, 0.5)</f>
        <v>792.5</v>
      </c>
      <c r="G18" s="18">
        <f>PERCENTILE(N5:N35, 0.5)</f>
        <v>27.5</v>
      </c>
      <c r="H18" s="35">
        <f>PERCENTILE(O5:O35, 0.5)</f>
        <v>122.5</v>
      </c>
      <c r="I18" s="1">
        <v>14</v>
      </c>
      <c r="J18" s="43">
        <v>1</v>
      </c>
      <c r="K18" s="34">
        <v>-1112</v>
      </c>
      <c r="L18" s="18">
        <v>4599.0006000000003</v>
      </c>
      <c r="M18" s="18">
        <v>1201</v>
      </c>
      <c r="N18" s="18">
        <v>38</v>
      </c>
      <c r="O18" s="35">
        <v>448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-6956.75</v>
      </c>
      <c r="E19" s="18">
        <f>PERCENTILE(L5:L35, 0.25)</f>
        <v>2487.629895</v>
      </c>
      <c r="F19" s="18">
        <f>PERCENTILE(M5:M35, 0.25)</f>
        <v>-1213.75</v>
      </c>
      <c r="G19" s="18">
        <f>PERCENTILE(N5:N35, 0.25)</f>
        <v>-140.75</v>
      </c>
      <c r="H19" s="35">
        <f>PERCENTILE(O5:O35, 0.25)</f>
        <v>-1209</v>
      </c>
      <c r="I19" s="1">
        <v>15</v>
      </c>
      <c r="J19" s="43">
        <v>1</v>
      </c>
      <c r="K19" s="34">
        <v>-1902</v>
      </c>
      <c r="L19" s="18">
        <v>4393.7596299999996</v>
      </c>
      <c r="M19" s="18">
        <v>972</v>
      </c>
      <c r="N19" s="18">
        <v>29</v>
      </c>
      <c r="O19" s="35">
        <v>218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-13615.65</v>
      </c>
      <c r="E20" s="18">
        <f>PERCENTILE(L5:L35, 0.05)</f>
        <v>958.86117200000001</v>
      </c>
      <c r="F20" s="18">
        <f>PERCENTILE(M5:M35, 0.05)</f>
        <v>-4015.7999999999997</v>
      </c>
      <c r="G20" s="18">
        <f>PERCENTILE(N5:N35, 0.05)</f>
        <v>-6754.95</v>
      </c>
      <c r="H20" s="35">
        <f>PERCENTILE(O5:O35, 0.05)</f>
        <v>-3242.25</v>
      </c>
      <c r="I20" s="1">
        <v>16</v>
      </c>
      <c r="J20" s="43">
        <v>1</v>
      </c>
      <c r="K20" s="34">
        <v>-2232</v>
      </c>
      <c r="L20" s="18">
        <v>4248.0321400000003</v>
      </c>
      <c r="M20" s="18">
        <v>613</v>
      </c>
      <c r="N20" s="18">
        <v>26</v>
      </c>
      <c r="O20" s="35">
        <v>27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-23284</v>
      </c>
      <c r="E21" s="18">
        <f>MIN(L5:L35)</f>
        <v>-4167.6138000000001</v>
      </c>
      <c r="F21" s="18">
        <f>MIN(M5:M35)</f>
        <v>-8687</v>
      </c>
      <c r="G21" s="18">
        <f>MIN(N5:N35)</f>
        <v>-17632</v>
      </c>
      <c r="H21" s="35">
        <f>MIN(O5:O35)</f>
        <v>-10911</v>
      </c>
      <c r="I21" s="1">
        <v>17</v>
      </c>
      <c r="J21" s="43">
        <v>1</v>
      </c>
      <c r="K21" s="34">
        <v>-2688</v>
      </c>
      <c r="L21" s="18">
        <v>3979.9995199999998</v>
      </c>
      <c r="M21" s="18">
        <v>416</v>
      </c>
      <c r="N21" s="18">
        <v>24</v>
      </c>
      <c r="O21" s="35">
        <v>-303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-2184.6333333333332</v>
      </c>
      <c r="E22" s="32">
        <f>AVERAGE(L5:L35)</f>
        <v>4217.2367733333331</v>
      </c>
      <c r="F22" s="32">
        <f>AVERAGE(M5:M35)</f>
        <v>1532.8</v>
      </c>
      <c r="G22" s="32">
        <f>AVERAGE(N5:N35)</f>
        <v>-1367.3333333333333</v>
      </c>
      <c r="H22" s="33">
        <f>AVERAGE(O5:O35)</f>
        <v>-126.33333333333333</v>
      </c>
      <c r="I22" s="1">
        <v>18</v>
      </c>
      <c r="J22" s="43">
        <v>1</v>
      </c>
      <c r="K22" s="34">
        <v>-3321</v>
      </c>
      <c r="L22" s="18">
        <v>3728.6723699999998</v>
      </c>
      <c r="M22" s="18">
        <v>191</v>
      </c>
      <c r="N22" s="18">
        <v>21</v>
      </c>
      <c r="O22" s="35">
        <v>-382</v>
      </c>
      <c r="P22" s="4"/>
      <c r="W22" s="5"/>
    </row>
    <row r="23" spans="2:30" ht="12.75" x14ac:dyDescent="0.2">
      <c r="C23" s="24" t="s">
        <v>4</v>
      </c>
      <c r="D23" s="34">
        <f>STDEV(K5:K35)</f>
        <v>7722.6653630204255</v>
      </c>
      <c r="E23" s="18">
        <f>STDEV(L5:L35)</f>
        <v>2748.1856772711376</v>
      </c>
      <c r="F23" s="18">
        <f>STDEV(M5:M35)</f>
        <v>4899.1029256244519</v>
      </c>
      <c r="G23" s="18">
        <f>STDEV(N5:N35)</f>
        <v>3636.3217995503451</v>
      </c>
      <c r="H23" s="35">
        <f>STDEV(O5:O35)</f>
        <v>2805.22956628156</v>
      </c>
      <c r="I23" s="1">
        <v>19</v>
      </c>
      <c r="J23" s="43">
        <v>1</v>
      </c>
      <c r="K23" s="34">
        <v>-3605</v>
      </c>
      <c r="L23" s="18">
        <v>3602.99964</v>
      </c>
      <c r="M23" s="18">
        <v>-124</v>
      </c>
      <c r="N23" s="18">
        <v>20</v>
      </c>
      <c r="O23" s="35">
        <v>-501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</v>
      </c>
      <c r="E24" s="46">
        <f>COUNTIF(L$5:L$35,"&gt;=0")/COUNTA(L$5:L$35)</f>
        <v>0.96666666666666667</v>
      </c>
      <c r="F24" s="46">
        <f>COUNTIF(M$5:M$35,"&gt;=0")/COUNTA(M$5:M$35)</f>
        <v>0.6</v>
      </c>
      <c r="G24" s="46">
        <f>COUNTIF(N$5:N$35,"&gt;=0")/COUNTA(N$5:N$35)</f>
        <v>0.73333333333333328</v>
      </c>
      <c r="H24" s="47">
        <f>COUNTIF(O$5:O$35,"&gt;=0")/COUNTA(O$5:O$35)</f>
        <v>0.53333333333333333</v>
      </c>
      <c r="I24" s="1">
        <v>20</v>
      </c>
      <c r="J24" s="43">
        <v>1</v>
      </c>
      <c r="K24" s="34">
        <v>-4606</v>
      </c>
      <c r="L24" s="18">
        <v>3179.2109099999998</v>
      </c>
      <c r="M24" s="18">
        <v>-462</v>
      </c>
      <c r="N24" s="18">
        <v>18</v>
      </c>
      <c r="O24" s="35">
        <v>-812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0.6</v>
      </c>
      <c r="E25" s="48">
        <f>1-E24</f>
        <v>3.3333333333333326E-2</v>
      </c>
      <c r="F25" s="48">
        <f>1-F24</f>
        <v>0.4</v>
      </c>
      <c r="G25" s="48">
        <f>1-G24</f>
        <v>0.26666666666666672</v>
      </c>
      <c r="H25" s="49">
        <f>1-H24</f>
        <v>0.46666666666666667</v>
      </c>
      <c r="I25" s="1">
        <v>21</v>
      </c>
      <c r="J25" s="43">
        <v>1</v>
      </c>
      <c r="K25" s="34">
        <v>-5286</v>
      </c>
      <c r="L25" s="18">
        <v>2977.9594699999998</v>
      </c>
      <c r="M25" s="18">
        <v>-952</v>
      </c>
      <c r="N25" s="18">
        <v>15</v>
      </c>
      <c r="O25" s="35">
        <v>-977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-2067</v>
      </c>
      <c r="E26" s="56">
        <f>MEDIAN(L5:L35)</f>
        <v>4320.8958849999999</v>
      </c>
      <c r="F26" s="56">
        <f>MEDIAN(M5:M35)</f>
        <v>792.5</v>
      </c>
      <c r="G26" s="56">
        <f>MEDIAN(N5:N35)</f>
        <v>27.5</v>
      </c>
      <c r="H26" s="56">
        <f>MEDIAN(O5:O35)</f>
        <v>122.5</v>
      </c>
      <c r="I26" s="1">
        <v>22</v>
      </c>
      <c r="J26" s="43">
        <v>1</v>
      </c>
      <c r="K26" s="34">
        <v>-6524</v>
      </c>
      <c r="L26" s="18">
        <v>2666.0024400000002</v>
      </c>
      <c r="M26" s="18">
        <v>-1054</v>
      </c>
      <c r="N26" s="18">
        <v>10</v>
      </c>
      <c r="O26" s="35">
        <v>-1104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-7101</v>
      </c>
      <c r="L27" s="18">
        <v>2428.17238</v>
      </c>
      <c r="M27" s="18">
        <v>-1267</v>
      </c>
      <c r="N27" s="18">
        <v>-191</v>
      </c>
      <c r="O27" s="35">
        <v>-1244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-7527</v>
      </c>
      <c r="L28" s="18">
        <v>2225.4726599999999</v>
      </c>
      <c r="M28" s="18">
        <v>-1516</v>
      </c>
      <c r="N28" s="18">
        <v>-1198</v>
      </c>
      <c r="O28" s="35">
        <v>-1509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-8280</v>
      </c>
      <c r="L29" s="18">
        <v>2088.5913099999998</v>
      </c>
      <c r="M29" s="18">
        <v>-1989</v>
      </c>
      <c r="N29" s="18">
        <v>-1739</v>
      </c>
      <c r="O29" s="35">
        <v>-1723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-9513</v>
      </c>
      <c r="L30" s="18">
        <v>1851.49559</v>
      </c>
      <c r="M30" s="18">
        <v>-2550</v>
      </c>
      <c r="N30" s="18">
        <v>-3382</v>
      </c>
      <c r="O30" s="35">
        <v>-1912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64">
        <v>1</v>
      </c>
      <c r="K31" s="34">
        <v>-10827</v>
      </c>
      <c r="L31" s="18">
        <v>1659.1998100000001</v>
      </c>
      <c r="M31" s="18">
        <v>-3133</v>
      </c>
      <c r="N31" s="18">
        <v>-4720</v>
      </c>
      <c r="O31" s="35">
        <v>-2423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64">
        <v>1</v>
      </c>
      <c r="K32" s="34">
        <v>-12679</v>
      </c>
      <c r="L32" s="18">
        <v>1093.3364799999999</v>
      </c>
      <c r="M32" s="18">
        <v>-3402</v>
      </c>
      <c r="N32" s="18">
        <v>-6002</v>
      </c>
      <c r="O32" s="35">
        <v>-2794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64">
        <v>1</v>
      </c>
      <c r="K33" s="34">
        <v>-14382</v>
      </c>
      <c r="L33" s="18">
        <v>848.83591999999999</v>
      </c>
      <c r="M33" s="18">
        <v>-4518</v>
      </c>
      <c r="N33" s="18">
        <v>-7371</v>
      </c>
      <c r="O33" s="35">
        <v>-3609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64">
        <v>1</v>
      </c>
      <c r="K34" s="34">
        <v>-23284</v>
      </c>
      <c r="L34" s="18">
        <v>-4167.6138000000001</v>
      </c>
      <c r="M34" s="18">
        <v>-8687</v>
      </c>
      <c r="N34" s="18">
        <v>-17632</v>
      </c>
      <c r="O34" s="35">
        <v>-10911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E6" sqref="E6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24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13363</v>
      </c>
      <c r="E5" s="39">
        <f t="shared" ref="E5:H5" si="0">MAX(L5:L35)</f>
        <v>12315.05451</v>
      </c>
      <c r="F5" s="39">
        <f t="shared" si="0"/>
        <v>11425</v>
      </c>
      <c r="G5" s="39">
        <f t="shared" si="0"/>
        <v>2022</v>
      </c>
      <c r="H5" s="39">
        <f t="shared" si="0"/>
        <v>5081</v>
      </c>
      <c r="I5" s="1">
        <v>1</v>
      </c>
      <c r="J5" s="42">
        <v>1</v>
      </c>
      <c r="K5" s="34">
        <v>13363</v>
      </c>
      <c r="L5" s="32">
        <v>12315.05451</v>
      </c>
      <c r="M5" s="32">
        <v>11425</v>
      </c>
      <c r="N5" s="32">
        <v>2022</v>
      </c>
      <c r="O5" s="33">
        <v>5081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28839</v>
      </c>
      <c r="E6" s="39">
        <f t="shared" ref="E6:H6" si="1">-MIN(L5:L35)</f>
        <v>900.85158999999999</v>
      </c>
      <c r="F6" s="39">
        <f t="shared" si="1"/>
        <v>11412</v>
      </c>
      <c r="G6" s="39">
        <f t="shared" si="1"/>
        <v>7793</v>
      </c>
      <c r="H6" s="39">
        <f t="shared" si="1"/>
        <v>6774</v>
      </c>
      <c r="I6" s="1">
        <v>2</v>
      </c>
      <c r="J6" s="43">
        <v>1</v>
      </c>
      <c r="K6" s="34">
        <v>9886</v>
      </c>
      <c r="L6" s="18">
        <v>7192.6531100000002</v>
      </c>
      <c r="M6" s="18">
        <v>5771</v>
      </c>
      <c r="N6" s="18">
        <v>147</v>
      </c>
      <c r="O6" s="35">
        <v>3792</v>
      </c>
      <c r="AC6"/>
      <c r="AD6" s="2"/>
    </row>
    <row r="7" spans="2:31" ht="12.75" x14ac:dyDescent="0.2">
      <c r="I7" s="1">
        <v>3</v>
      </c>
      <c r="J7" s="43">
        <v>1</v>
      </c>
      <c r="K7" s="34">
        <v>4451</v>
      </c>
      <c r="L7" s="18">
        <v>7069.3401999999996</v>
      </c>
      <c r="M7" s="18">
        <v>4456</v>
      </c>
      <c r="N7" s="18">
        <v>132</v>
      </c>
      <c r="O7" s="35">
        <v>2550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3946</v>
      </c>
      <c r="L8" s="18">
        <v>6553.27441</v>
      </c>
      <c r="M8" s="18">
        <v>3998</v>
      </c>
      <c r="N8" s="18">
        <v>111</v>
      </c>
      <c r="O8" s="35">
        <v>2234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3034</v>
      </c>
      <c r="L9" s="18">
        <v>6410.0003399999996</v>
      </c>
      <c r="M9" s="18">
        <v>3187</v>
      </c>
      <c r="N9" s="18">
        <v>101</v>
      </c>
      <c r="O9" s="35">
        <v>1716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1473</v>
      </c>
      <c r="L10" s="18">
        <v>6327.0001700000003</v>
      </c>
      <c r="M10" s="18">
        <v>2968</v>
      </c>
      <c r="N10" s="18">
        <v>99</v>
      </c>
      <c r="O10" s="35">
        <v>1638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298</v>
      </c>
      <c r="L11" s="18">
        <v>6190.9995900000004</v>
      </c>
      <c r="M11" s="18">
        <v>2579</v>
      </c>
      <c r="N11" s="18">
        <v>97</v>
      </c>
      <c r="O11" s="35">
        <v>1501</v>
      </c>
      <c r="W11" s="5"/>
      <c r="AC11"/>
      <c r="AD11" s="2"/>
    </row>
    <row r="12" spans="2:31" ht="12.75" customHeight="1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-91</v>
      </c>
      <c r="L12" s="18">
        <v>6067.9386100000002</v>
      </c>
      <c r="M12" s="18">
        <v>1837</v>
      </c>
      <c r="N12" s="18">
        <v>88</v>
      </c>
      <c r="O12" s="35">
        <v>1310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-1598</v>
      </c>
      <c r="L13" s="18">
        <v>5980.8654200000001</v>
      </c>
      <c r="M13" s="18">
        <v>1389</v>
      </c>
      <c r="N13" s="18">
        <v>81</v>
      </c>
      <c r="O13" s="35">
        <v>1005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-2789</v>
      </c>
      <c r="L14" s="18">
        <v>5799.0890200000003</v>
      </c>
      <c r="M14" s="18">
        <v>1071</v>
      </c>
      <c r="N14" s="18">
        <v>74</v>
      </c>
      <c r="O14" s="35">
        <v>917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13363</v>
      </c>
      <c r="E15" s="32">
        <f t="shared" ref="E15:H15" si="2">MAX(L5:L35)</f>
        <v>12315.05451</v>
      </c>
      <c r="F15" s="32">
        <f t="shared" si="2"/>
        <v>11425</v>
      </c>
      <c r="G15" s="32">
        <f t="shared" si="2"/>
        <v>2022</v>
      </c>
      <c r="H15" s="33">
        <f t="shared" si="2"/>
        <v>5081</v>
      </c>
      <c r="I15" s="1">
        <v>11</v>
      </c>
      <c r="J15" s="43">
        <v>1</v>
      </c>
      <c r="K15" s="34">
        <v>-3834</v>
      </c>
      <c r="L15" s="18">
        <v>5515.5307499999999</v>
      </c>
      <c r="M15" s="18">
        <v>831</v>
      </c>
      <c r="N15" s="18">
        <v>68</v>
      </c>
      <c r="O15" s="35">
        <v>757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7168.5</v>
      </c>
      <c r="E16" s="18">
        <f t="shared" ref="E16:H16" si="3">PERCENTILE(L5:L35, 0.95)</f>
        <v>7130.9966549999999</v>
      </c>
      <c r="F16" s="18">
        <f t="shared" si="3"/>
        <v>5113.5</v>
      </c>
      <c r="G16" s="18">
        <f t="shared" si="3"/>
        <v>139.5</v>
      </c>
      <c r="H16" s="35">
        <f t="shared" si="3"/>
        <v>3171</v>
      </c>
      <c r="I16" s="1">
        <v>12</v>
      </c>
      <c r="J16" s="43">
        <v>1</v>
      </c>
      <c r="K16" s="34">
        <v>-4147</v>
      </c>
      <c r="L16" s="18">
        <v>5411.0591999999997</v>
      </c>
      <c r="M16" s="18">
        <v>490</v>
      </c>
      <c r="N16" s="18">
        <v>63</v>
      </c>
      <c r="O16" s="35">
        <v>589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-844.5</v>
      </c>
      <c r="E17" s="18">
        <f t="shared" ref="E17:H17" si="4">PERCENTILE(L5:L35, 0.75)</f>
        <v>6024.4020149999997</v>
      </c>
      <c r="F17" s="18">
        <f t="shared" si="4"/>
        <v>1613</v>
      </c>
      <c r="G17" s="18">
        <f t="shared" si="4"/>
        <v>84.5</v>
      </c>
      <c r="H17" s="35">
        <f t="shared" si="4"/>
        <v>1157.5</v>
      </c>
      <c r="I17" s="1">
        <v>13</v>
      </c>
      <c r="J17" s="43">
        <v>1</v>
      </c>
      <c r="K17" s="34">
        <v>-4597</v>
      </c>
      <c r="L17" s="18">
        <v>5234.84476</v>
      </c>
      <c r="M17" s="18">
        <v>286</v>
      </c>
      <c r="N17" s="18">
        <v>55</v>
      </c>
      <c r="O17" s="35">
        <v>348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-6169</v>
      </c>
      <c r="E18" s="18">
        <f t="shared" ref="E18:H18" si="5">PERCENTILE(L5:L35, 0.5)</f>
        <v>4516.0005499999997</v>
      </c>
      <c r="F18" s="18">
        <f t="shared" si="5"/>
        <v>-465</v>
      </c>
      <c r="G18" s="18">
        <f t="shared" si="5"/>
        <v>37</v>
      </c>
      <c r="H18" s="35">
        <f t="shared" si="5"/>
        <v>-125</v>
      </c>
      <c r="I18" s="1">
        <v>14</v>
      </c>
      <c r="J18" s="43">
        <v>1</v>
      </c>
      <c r="K18" s="34">
        <v>-5050</v>
      </c>
      <c r="L18" s="18">
        <v>4756.26541</v>
      </c>
      <c r="M18" s="18">
        <v>67</v>
      </c>
      <c r="N18" s="18">
        <v>52</v>
      </c>
      <c r="O18" s="35">
        <v>165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-11051.5</v>
      </c>
      <c r="E19" s="18">
        <f t="shared" ref="E19:H19" si="6">PERCENTILE(L5:L35, 0.25)</f>
        <v>2682.2385249999998</v>
      </c>
      <c r="F19" s="18">
        <f t="shared" si="6"/>
        <v>-2830.5</v>
      </c>
      <c r="G19" s="18">
        <f t="shared" si="6"/>
        <v>10.5</v>
      </c>
      <c r="H19" s="35">
        <f t="shared" si="6"/>
        <v>-1476</v>
      </c>
      <c r="I19" s="1">
        <v>15</v>
      </c>
      <c r="J19" s="43">
        <v>1</v>
      </c>
      <c r="K19" s="34">
        <v>-5860</v>
      </c>
      <c r="L19" s="18">
        <v>4628.4263600000004</v>
      </c>
      <c r="M19" s="18">
        <v>-151</v>
      </c>
      <c r="N19" s="18">
        <v>42</v>
      </c>
      <c r="O19" s="35">
        <v>23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-17853</v>
      </c>
      <c r="E20" s="18">
        <f t="shared" ref="E20:H20" si="7">PERCENTILE(L5:L35, 0.05)</f>
        <v>1058.53793</v>
      </c>
      <c r="F20" s="18">
        <f t="shared" si="7"/>
        <v>-5683.5</v>
      </c>
      <c r="G20" s="18">
        <f t="shared" si="7"/>
        <v>-3224</v>
      </c>
      <c r="H20" s="35">
        <f t="shared" si="7"/>
        <v>-3447</v>
      </c>
      <c r="I20" s="1">
        <v>16</v>
      </c>
      <c r="J20" s="43">
        <v>1</v>
      </c>
      <c r="K20" s="34">
        <v>-6169</v>
      </c>
      <c r="L20" s="18">
        <v>4516.0005499999997</v>
      </c>
      <c r="M20" s="18">
        <v>-465</v>
      </c>
      <c r="N20" s="18">
        <v>37</v>
      </c>
      <c r="O20" s="35">
        <v>-125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-28839</v>
      </c>
      <c r="E21" s="23">
        <f t="shared" ref="E21:H21" si="8">MIN(L5:L35)</f>
        <v>-900.85158999999999</v>
      </c>
      <c r="F21" s="23">
        <f t="shared" si="8"/>
        <v>-11412</v>
      </c>
      <c r="G21" s="23">
        <f t="shared" si="8"/>
        <v>-7793</v>
      </c>
      <c r="H21" s="37">
        <f t="shared" si="8"/>
        <v>-6774</v>
      </c>
      <c r="I21" s="1">
        <v>17</v>
      </c>
      <c r="J21" s="43">
        <v>1</v>
      </c>
      <c r="K21" s="34">
        <v>-6608</v>
      </c>
      <c r="L21" s="18">
        <v>4348.0003299999998</v>
      </c>
      <c r="M21" s="18">
        <v>-790</v>
      </c>
      <c r="N21" s="18">
        <v>34</v>
      </c>
      <c r="O21" s="35">
        <v>-306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-6248.5483870967746</v>
      </c>
      <c r="E22" s="32">
        <f>AVERAGE(L5:L35)</f>
        <v>4406.8568899999982</v>
      </c>
      <c r="F22" s="32">
        <f>AVERAGE(M5:M35)</f>
        <v>-486.22580645161293</v>
      </c>
      <c r="G22" s="32">
        <f>AVERAGE(N5:N35)</f>
        <v>-465.83870967741933</v>
      </c>
      <c r="H22" s="33">
        <f>AVERAGE(O5:O35)</f>
        <v>-195</v>
      </c>
      <c r="I22" s="1">
        <v>18</v>
      </c>
      <c r="J22" s="43">
        <v>1</v>
      </c>
      <c r="K22" s="34">
        <v>-7222</v>
      </c>
      <c r="L22" s="18">
        <v>4186.0696699999999</v>
      </c>
      <c r="M22" s="18">
        <v>-1257</v>
      </c>
      <c r="N22" s="18">
        <v>31</v>
      </c>
      <c r="O22" s="35">
        <v>-498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8761.6421590122391</v>
      </c>
      <c r="E23" s="18">
        <f>STDEV(L5:L35)</f>
        <v>2510.1438737069352</v>
      </c>
      <c r="F23" s="18">
        <f>STDEV(M5:M35)</f>
        <v>4176.500406717546</v>
      </c>
      <c r="G23" s="18">
        <f>STDEV(N5:N35)</f>
        <v>1678.5057064102025</v>
      </c>
      <c r="H23" s="35">
        <f>STDEV(O5:O35)</f>
        <v>2295.9372087813435</v>
      </c>
      <c r="I23" s="1">
        <v>19</v>
      </c>
      <c r="J23" s="43">
        <v>1</v>
      </c>
      <c r="K23" s="34">
        <v>-7979</v>
      </c>
      <c r="L23" s="18">
        <v>3987.0007599999999</v>
      </c>
      <c r="M23" s="18">
        <v>-1645</v>
      </c>
      <c r="N23" s="18">
        <v>26</v>
      </c>
      <c r="O23" s="35">
        <v>-804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0.22580645161290322</v>
      </c>
      <c r="E24" s="46">
        <f t="shared" ref="E24:H24" si="9">COUNTIF(L$5:L$35,"&gt;=0")/COUNTA(L$5:L$35)</f>
        <v>0.967741935483871</v>
      </c>
      <c r="F24" s="46">
        <f t="shared" si="9"/>
        <v>0.45161290322580644</v>
      </c>
      <c r="G24" s="46">
        <f t="shared" si="9"/>
        <v>0.77419354838709675</v>
      </c>
      <c r="H24" s="47">
        <f t="shared" si="9"/>
        <v>0.4838709677419355</v>
      </c>
      <c r="I24" s="1">
        <v>20</v>
      </c>
      <c r="J24" s="43">
        <v>1</v>
      </c>
      <c r="K24" s="34">
        <v>-8982</v>
      </c>
      <c r="L24" s="18">
        <v>3494.8696199999999</v>
      </c>
      <c r="M24" s="18">
        <v>-1898</v>
      </c>
      <c r="N24" s="18">
        <v>23</v>
      </c>
      <c r="O24" s="35">
        <v>-916</v>
      </c>
      <c r="P24" s="4"/>
      <c r="Q24" s="65" t="s">
        <v>19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0.77419354838709675</v>
      </c>
      <c r="E25" s="48">
        <f>1-E24</f>
        <v>3.2258064516129004E-2</v>
      </c>
      <c r="F25" s="48">
        <f>1-F24</f>
        <v>0.54838709677419351</v>
      </c>
      <c r="G25" s="48">
        <f>1-G24</f>
        <v>0.22580645161290325</v>
      </c>
      <c r="H25" s="49">
        <f>1-H24</f>
        <v>0.5161290322580645</v>
      </c>
      <c r="I25" s="1">
        <v>21</v>
      </c>
      <c r="J25" s="43">
        <v>1</v>
      </c>
      <c r="K25" s="34">
        <v>-9574</v>
      </c>
      <c r="L25" s="18">
        <v>3331.0928600000002</v>
      </c>
      <c r="M25" s="18">
        <v>-2056</v>
      </c>
      <c r="N25" s="18">
        <v>21</v>
      </c>
      <c r="O25" s="35">
        <v>-1143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-6169</v>
      </c>
      <c r="E26" s="56">
        <f>MEDIAN(L5:L35)</f>
        <v>4516.0005499999997</v>
      </c>
      <c r="F26" s="56">
        <f>MEDIAN(M5:M35)</f>
        <v>-465</v>
      </c>
      <c r="G26" s="56">
        <f>MEDIAN(N5:N35)</f>
        <v>37</v>
      </c>
      <c r="H26" s="56">
        <f>MEDIAN(O5:O35)</f>
        <v>-125</v>
      </c>
      <c r="I26" s="1">
        <v>22</v>
      </c>
      <c r="J26" s="43">
        <v>1</v>
      </c>
      <c r="K26" s="34">
        <v>-10024</v>
      </c>
      <c r="L26" s="18">
        <v>3012.0097799999999</v>
      </c>
      <c r="M26" s="18">
        <v>-2297</v>
      </c>
      <c r="N26" s="18">
        <v>19</v>
      </c>
      <c r="O26" s="35">
        <v>-1303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v>-10439</v>
      </c>
      <c r="L27" s="18">
        <v>2781.5292899999999</v>
      </c>
      <c r="M27" s="18">
        <v>-2639</v>
      </c>
      <c r="N27" s="18">
        <v>14</v>
      </c>
      <c r="O27" s="35">
        <v>-1412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-11664</v>
      </c>
      <c r="L28" s="18">
        <v>2582.94776</v>
      </c>
      <c r="M28" s="18">
        <v>-3022</v>
      </c>
      <c r="N28" s="18">
        <v>7</v>
      </c>
      <c r="O28" s="35">
        <v>-1540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v>-12445</v>
      </c>
      <c r="L29" s="18">
        <v>2365.1035299999999</v>
      </c>
      <c r="M29" s="18">
        <v>-3591</v>
      </c>
      <c r="N29" s="18">
        <v>-223</v>
      </c>
      <c r="O29" s="35">
        <v>-1633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v>-13693</v>
      </c>
      <c r="L30" s="18">
        <v>2124.9668200000001</v>
      </c>
      <c r="M30" s="18">
        <v>-3907</v>
      </c>
      <c r="N30" s="18">
        <v>-345</v>
      </c>
      <c r="O30" s="35">
        <v>-1774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v>-15867</v>
      </c>
      <c r="L31" s="18">
        <v>1722.3635300000001</v>
      </c>
      <c r="M31" s="18">
        <v>-4241</v>
      </c>
      <c r="N31" s="18">
        <v>-1369</v>
      </c>
      <c r="O31" s="35">
        <v>-2150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v>-16979</v>
      </c>
      <c r="L32" s="18">
        <v>1492.04296</v>
      </c>
      <c r="M32" s="18">
        <v>-4690</v>
      </c>
      <c r="N32" s="18">
        <v>-1707</v>
      </c>
      <c r="O32" s="35">
        <v>-2399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v>-17695</v>
      </c>
      <c r="L33" s="18">
        <v>1232.41569</v>
      </c>
      <c r="M33" s="18">
        <v>-5168</v>
      </c>
      <c r="N33" s="18">
        <v>-2694</v>
      </c>
      <c r="O33" s="35">
        <v>-3276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v>-18011</v>
      </c>
      <c r="L34" s="18">
        <v>884.66016999999999</v>
      </c>
      <c r="M34" s="18">
        <v>-6199</v>
      </c>
      <c r="N34" s="18">
        <v>-3754</v>
      </c>
      <c r="O34" s="35">
        <v>-3618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-28839</v>
      </c>
      <c r="L35" s="23">
        <v>-900.85158999999999</v>
      </c>
      <c r="M35" s="23">
        <v>-11412</v>
      </c>
      <c r="N35" s="23">
        <v>-7793</v>
      </c>
      <c r="O35" s="37">
        <v>-6774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zoomScale="85" zoomScaleNormal="85" workbookViewId="0">
      <selection activeCell="Z5" sqref="Z5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23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20346</v>
      </c>
      <c r="E5" s="39">
        <f t="shared" ref="E5:H5" si="0">MAX(L5:L35)</f>
        <v>10913.999620000001</v>
      </c>
      <c r="F5" s="39">
        <f t="shared" si="0"/>
        <v>13551</v>
      </c>
      <c r="G5" s="39">
        <f t="shared" si="0"/>
        <v>890</v>
      </c>
      <c r="H5" s="39">
        <f t="shared" si="0"/>
        <v>11859</v>
      </c>
      <c r="I5" s="1">
        <v>1</v>
      </c>
      <c r="J5" s="42">
        <v>1</v>
      </c>
      <c r="K5" s="31">
        <v>20346</v>
      </c>
      <c r="L5" s="32">
        <v>10913.999620000001</v>
      </c>
      <c r="M5" s="32">
        <v>13551</v>
      </c>
      <c r="N5" s="32">
        <v>890</v>
      </c>
      <c r="O5" s="33">
        <v>11859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21807</v>
      </c>
      <c r="E6" s="39">
        <f t="shared" ref="E6:H6" si="1">-MIN(L5:L35)</f>
        <v>440.00022999999999</v>
      </c>
      <c r="F6" s="39">
        <f t="shared" si="1"/>
        <v>10860</v>
      </c>
      <c r="G6" s="39">
        <f t="shared" si="1"/>
        <v>12765</v>
      </c>
      <c r="H6" s="39">
        <f t="shared" si="1"/>
        <v>7133</v>
      </c>
      <c r="I6" s="1">
        <v>2</v>
      </c>
      <c r="J6" s="43">
        <v>1</v>
      </c>
      <c r="K6" s="34">
        <v>13337</v>
      </c>
      <c r="L6" s="18">
        <v>8242.9995199999994</v>
      </c>
      <c r="M6" s="18">
        <v>5766</v>
      </c>
      <c r="N6" s="18">
        <v>187</v>
      </c>
      <c r="O6" s="35">
        <v>4819</v>
      </c>
      <c r="AC6"/>
      <c r="AD6" s="2"/>
    </row>
    <row r="7" spans="2:31" ht="12.75" x14ac:dyDescent="0.2">
      <c r="I7" s="1">
        <v>3</v>
      </c>
      <c r="J7" s="43">
        <v>1</v>
      </c>
      <c r="K7" s="34">
        <v>10383</v>
      </c>
      <c r="L7" s="18">
        <v>7364.0193399999998</v>
      </c>
      <c r="M7" s="18">
        <v>4404</v>
      </c>
      <c r="N7" s="18">
        <v>127</v>
      </c>
      <c r="O7" s="35">
        <v>4451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7953</v>
      </c>
      <c r="L8" s="18">
        <v>6856.9997199999998</v>
      </c>
      <c r="M8" s="18">
        <v>3288</v>
      </c>
      <c r="N8" s="18">
        <v>105</v>
      </c>
      <c r="O8" s="35">
        <v>3604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5896</v>
      </c>
      <c r="L9" s="18">
        <v>6455.9995900000004</v>
      </c>
      <c r="M9" s="18">
        <v>2568</v>
      </c>
      <c r="N9" s="18">
        <v>97</v>
      </c>
      <c r="O9" s="35">
        <v>3093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3968</v>
      </c>
      <c r="L10" s="18">
        <v>6191.3261499999999</v>
      </c>
      <c r="M10" s="18">
        <v>1636</v>
      </c>
      <c r="N10" s="18">
        <v>86</v>
      </c>
      <c r="O10" s="35">
        <v>2896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3299</v>
      </c>
      <c r="L11" s="18">
        <v>6043.9993599999998</v>
      </c>
      <c r="M11" s="18">
        <v>1310</v>
      </c>
      <c r="N11" s="18">
        <v>75</v>
      </c>
      <c r="O11" s="35">
        <v>2465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1605</v>
      </c>
      <c r="L12" s="18">
        <v>5926.1484099999998</v>
      </c>
      <c r="M12" s="18">
        <v>932</v>
      </c>
      <c r="N12" s="18">
        <v>73</v>
      </c>
      <c r="O12" s="35">
        <v>2273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1041</v>
      </c>
      <c r="L13" s="18">
        <v>5601.4089299999996</v>
      </c>
      <c r="M13" s="18">
        <v>516</v>
      </c>
      <c r="N13" s="18">
        <v>66</v>
      </c>
      <c r="O13" s="35">
        <v>1893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-150</v>
      </c>
      <c r="L14" s="18">
        <v>5389.0001899999997</v>
      </c>
      <c r="M14" s="18">
        <v>291</v>
      </c>
      <c r="N14" s="18">
        <v>59</v>
      </c>
      <c r="O14" s="35">
        <v>1691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20346</v>
      </c>
      <c r="E15" s="32">
        <f t="shared" ref="E15:H15" si="2">MAX(L5:L35)</f>
        <v>10913.999620000001</v>
      </c>
      <c r="F15" s="32">
        <f t="shared" si="2"/>
        <v>13551</v>
      </c>
      <c r="G15" s="32">
        <f t="shared" si="2"/>
        <v>890</v>
      </c>
      <c r="H15" s="33">
        <f t="shared" si="2"/>
        <v>11859</v>
      </c>
      <c r="I15" s="1">
        <v>11</v>
      </c>
      <c r="J15" s="43">
        <v>1</v>
      </c>
      <c r="K15" s="34">
        <v>-891</v>
      </c>
      <c r="L15" s="18">
        <v>5172.1054899999999</v>
      </c>
      <c r="M15" s="18">
        <v>-254</v>
      </c>
      <c r="N15" s="18">
        <v>56</v>
      </c>
      <c r="O15" s="35">
        <v>1449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11860</v>
      </c>
      <c r="E16" s="18">
        <f t="shared" ref="E16:H16" si="3">PERCENTILE(L5:L35, 0.95)</f>
        <v>7803.5094300000001</v>
      </c>
      <c r="F16" s="18">
        <f t="shared" si="3"/>
        <v>5085</v>
      </c>
      <c r="G16" s="18">
        <f t="shared" si="3"/>
        <v>157</v>
      </c>
      <c r="H16" s="35">
        <f t="shared" si="3"/>
        <v>4635</v>
      </c>
      <c r="I16" s="1">
        <v>12</v>
      </c>
      <c r="J16" s="43">
        <v>1</v>
      </c>
      <c r="K16" s="34">
        <v>-2296</v>
      </c>
      <c r="L16" s="18">
        <v>4841.0683399999998</v>
      </c>
      <c r="M16" s="18">
        <v>-614</v>
      </c>
      <c r="N16" s="18">
        <v>52</v>
      </c>
      <c r="O16" s="35">
        <v>1229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1323</v>
      </c>
      <c r="E17" s="18">
        <f t="shared" ref="E17:H17" si="4">PERCENTILE(L5:L35, 0.75)</f>
        <v>5763.7786699999997</v>
      </c>
      <c r="F17" s="18">
        <f t="shared" si="4"/>
        <v>724</v>
      </c>
      <c r="G17" s="18">
        <f t="shared" si="4"/>
        <v>69.5</v>
      </c>
      <c r="H17" s="35">
        <f t="shared" si="4"/>
        <v>2083</v>
      </c>
      <c r="I17" s="1">
        <v>13</v>
      </c>
      <c r="J17" s="43">
        <v>1</v>
      </c>
      <c r="K17" s="34">
        <v>-2734</v>
      </c>
      <c r="L17" s="18">
        <v>4612.9996300000003</v>
      </c>
      <c r="M17" s="18">
        <v>-708</v>
      </c>
      <c r="N17" s="18">
        <v>48</v>
      </c>
      <c r="O17" s="35">
        <v>947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-4755</v>
      </c>
      <c r="E18" s="18">
        <f t="shared" ref="E18:H18" si="5">PERCENTILE(L5:L35, 0.5)</f>
        <v>4112.0003299999998</v>
      </c>
      <c r="F18" s="18">
        <f t="shared" si="5"/>
        <v>-1399</v>
      </c>
      <c r="G18" s="18">
        <f t="shared" si="5"/>
        <v>32</v>
      </c>
      <c r="H18" s="35">
        <f t="shared" si="5"/>
        <v>366</v>
      </c>
      <c r="I18" s="1">
        <v>14</v>
      </c>
      <c r="J18" s="43">
        <v>1</v>
      </c>
      <c r="K18" s="34">
        <v>-3318</v>
      </c>
      <c r="L18" s="18">
        <v>4307.0006400000002</v>
      </c>
      <c r="M18" s="18">
        <v>-852</v>
      </c>
      <c r="N18" s="18">
        <v>41</v>
      </c>
      <c r="O18" s="35">
        <v>620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-9302.5</v>
      </c>
      <c r="E19" s="18">
        <f t="shared" ref="E19:H19" si="6">PERCENTILE(L5:L35, 0.25)</f>
        <v>2485.37781</v>
      </c>
      <c r="F19" s="18">
        <f t="shared" si="6"/>
        <v>-3618</v>
      </c>
      <c r="G19" s="18">
        <f t="shared" si="6"/>
        <v>-45.5</v>
      </c>
      <c r="H19" s="35">
        <f t="shared" si="6"/>
        <v>-789.5</v>
      </c>
      <c r="I19" s="1">
        <v>15</v>
      </c>
      <c r="J19" s="43">
        <v>1</v>
      </c>
      <c r="K19" s="34">
        <v>-4221</v>
      </c>
      <c r="L19" s="18">
        <v>4208.6710999999996</v>
      </c>
      <c r="M19" s="18">
        <v>-1107</v>
      </c>
      <c r="N19" s="18">
        <v>35</v>
      </c>
      <c r="O19" s="35">
        <v>509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-15568.5</v>
      </c>
      <c r="E20" s="18">
        <f t="shared" ref="E20:H20" si="7">PERCENTILE(L5:L35, 0.05)</f>
        <v>1194.495555</v>
      </c>
      <c r="F20" s="18">
        <f t="shared" si="7"/>
        <v>-6609.5</v>
      </c>
      <c r="G20" s="18">
        <f t="shared" si="7"/>
        <v>-3436.5</v>
      </c>
      <c r="H20" s="35">
        <f t="shared" si="7"/>
        <v>-2797</v>
      </c>
      <c r="I20" s="1">
        <v>16</v>
      </c>
      <c r="J20" s="43">
        <v>1</v>
      </c>
      <c r="K20" s="34">
        <v>-4755</v>
      </c>
      <c r="L20" s="18">
        <v>4112.0003299999998</v>
      </c>
      <c r="M20" s="18">
        <v>-1399</v>
      </c>
      <c r="N20" s="18">
        <v>32</v>
      </c>
      <c r="O20" s="35">
        <v>366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-21807</v>
      </c>
      <c r="E21" s="18">
        <f t="shared" ref="E21:H21" si="8">MIN(L5:L35)</f>
        <v>-440.00022999999999</v>
      </c>
      <c r="F21" s="18">
        <f t="shared" si="8"/>
        <v>-10860</v>
      </c>
      <c r="G21" s="18">
        <f t="shared" si="8"/>
        <v>-12765</v>
      </c>
      <c r="H21" s="35">
        <f t="shared" si="8"/>
        <v>-7133</v>
      </c>
      <c r="I21" s="1">
        <v>17</v>
      </c>
      <c r="J21" s="43">
        <v>1</v>
      </c>
      <c r="K21" s="34">
        <v>-5309</v>
      </c>
      <c r="L21" s="18">
        <v>3865.5000300000002</v>
      </c>
      <c r="M21" s="18">
        <v>-1703</v>
      </c>
      <c r="N21" s="18">
        <v>31</v>
      </c>
      <c r="O21" s="35">
        <v>141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-3553.8709677419356</v>
      </c>
      <c r="E22" s="32">
        <f>AVERAGE(L5:L35)</f>
        <v>4215.044441612903</v>
      </c>
      <c r="F22" s="32">
        <f>AVERAGE(M5:M35)</f>
        <v>-1153.1612903225807</v>
      </c>
      <c r="G22" s="32">
        <f>AVERAGE(N5:N35)</f>
        <v>-667.09677419354841</v>
      </c>
      <c r="H22" s="33">
        <f>AVERAGE(O5:O35)</f>
        <v>716.67741935483866</v>
      </c>
      <c r="I22" s="1">
        <v>18</v>
      </c>
      <c r="J22" s="43">
        <v>1</v>
      </c>
      <c r="K22" s="34">
        <v>-5622</v>
      </c>
      <c r="L22" s="18">
        <v>3556.9175599999999</v>
      </c>
      <c r="M22" s="18">
        <v>-2018</v>
      </c>
      <c r="N22" s="18">
        <v>28</v>
      </c>
      <c r="O22" s="35">
        <v>97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9106.5028148092624</v>
      </c>
      <c r="E23" s="18">
        <f>STDEV(L5:L35)</f>
        <v>2389.726921125286</v>
      </c>
      <c r="F23" s="18">
        <f>STDEV(M5:M35)</f>
        <v>4413.8528452798409</v>
      </c>
      <c r="G23" s="18">
        <f>STDEV(N5:N35)</f>
        <v>2442.5047028933054</v>
      </c>
      <c r="H23" s="35">
        <f>STDEV(O5:O35)</f>
        <v>3168.4792607505656</v>
      </c>
      <c r="I23" s="1">
        <v>19</v>
      </c>
      <c r="J23" s="43">
        <v>1</v>
      </c>
      <c r="K23" s="34">
        <v>-6667</v>
      </c>
      <c r="L23" s="18">
        <v>3407.57836</v>
      </c>
      <c r="M23" s="18">
        <v>-2189</v>
      </c>
      <c r="N23" s="18">
        <v>26</v>
      </c>
      <c r="O23" s="35">
        <v>-104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0.29032258064516131</v>
      </c>
      <c r="E24" s="46">
        <f t="shared" ref="E24:H24" si="9">COUNTIF(L$5:L$35,"&gt;=0")/COUNTA(L$5:L$35)</f>
        <v>0.967741935483871</v>
      </c>
      <c r="F24" s="46">
        <f t="shared" si="9"/>
        <v>0.32258064516129031</v>
      </c>
      <c r="G24" s="46">
        <f t="shared" si="9"/>
        <v>0.74193548387096775</v>
      </c>
      <c r="H24" s="47">
        <f t="shared" si="9"/>
        <v>0.58064516129032262</v>
      </c>
      <c r="I24" s="1">
        <v>20</v>
      </c>
      <c r="J24" s="43">
        <v>1</v>
      </c>
      <c r="K24" s="34">
        <v>-6979</v>
      </c>
      <c r="L24" s="18">
        <v>3254.0441300000002</v>
      </c>
      <c r="M24" s="18">
        <v>-2491</v>
      </c>
      <c r="N24" s="18">
        <v>23</v>
      </c>
      <c r="O24" s="35">
        <v>-359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0.70967741935483875</v>
      </c>
      <c r="E25" s="48">
        <f>1-E24</f>
        <v>3.2258064516129004E-2</v>
      </c>
      <c r="F25" s="48">
        <f>1-F24</f>
        <v>0.67741935483870974</v>
      </c>
      <c r="G25" s="48">
        <f>1-G24</f>
        <v>0.25806451612903225</v>
      </c>
      <c r="H25" s="49">
        <f>1-H24</f>
        <v>0.41935483870967738</v>
      </c>
      <c r="I25" s="1">
        <v>21</v>
      </c>
      <c r="J25" s="43">
        <v>1</v>
      </c>
      <c r="K25" s="34">
        <v>-7486</v>
      </c>
      <c r="L25" s="18">
        <v>3055.14257</v>
      </c>
      <c r="M25" s="18">
        <v>-2974</v>
      </c>
      <c r="N25" s="18">
        <v>19</v>
      </c>
      <c r="O25" s="35">
        <v>-452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-4755</v>
      </c>
      <c r="E26" s="56">
        <f>MEDIAN(L5:L35)</f>
        <v>4112.0003299999998</v>
      </c>
      <c r="F26" s="56">
        <f>MEDIAN(M5:M35)</f>
        <v>-1399</v>
      </c>
      <c r="G26" s="56">
        <f>MEDIAN(N5:N35)</f>
        <v>32</v>
      </c>
      <c r="H26" s="56">
        <f>MEDIAN(O5:O35)</f>
        <v>366</v>
      </c>
      <c r="I26" s="1">
        <v>22</v>
      </c>
      <c r="J26" s="43">
        <v>1</v>
      </c>
      <c r="K26" s="34">
        <v>-8337</v>
      </c>
      <c r="L26" s="18">
        <v>2888.9277200000001</v>
      </c>
      <c r="M26" s="18">
        <v>-3284</v>
      </c>
      <c r="N26" s="18">
        <v>14</v>
      </c>
      <c r="O26" s="35">
        <v>-559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-8885</v>
      </c>
      <c r="L27" s="18">
        <v>2591.8462</v>
      </c>
      <c r="M27" s="18">
        <v>-3420</v>
      </c>
      <c r="N27" s="18">
        <v>0</v>
      </c>
      <c r="O27" s="35">
        <v>-668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-9720</v>
      </c>
      <c r="L28" s="18">
        <v>2378.90942</v>
      </c>
      <c r="M28" s="18">
        <v>-3816</v>
      </c>
      <c r="N28" s="18">
        <v>-91</v>
      </c>
      <c r="O28" s="35">
        <v>-911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-10471</v>
      </c>
      <c r="L29" s="18">
        <v>2051.11015</v>
      </c>
      <c r="M29" s="18">
        <v>-4071</v>
      </c>
      <c r="N29" s="18">
        <v>-197</v>
      </c>
      <c r="O29" s="35">
        <v>-1019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-11448</v>
      </c>
      <c r="L30" s="18">
        <v>1991.2890500000001</v>
      </c>
      <c r="M30" s="18">
        <v>-4597</v>
      </c>
      <c r="N30" s="18">
        <v>-329</v>
      </c>
      <c r="O30" s="35">
        <v>-1474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-12363</v>
      </c>
      <c r="L31" s="18">
        <v>1834.3756100000001</v>
      </c>
      <c r="M31" s="18">
        <v>-4960</v>
      </c>
      <c r="N31" s="18">
        <v>-882</v>
      </c>
      <c r="O31" s="35">
        <v>-1806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-13402</v>
      </c>
      <c r="L32" s="18">
        <v>1601.99965</v>
      </c>
      <c r="M32" s="18">
        <v>-5474</v>
      </c>
      <c r="N32" s="18">
        <v>-1713</v>
      </c>
      <c r="O32" s="35">
        <v>-2106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18">
        <v>-14838</v>
      </c>
      <c r="L33" s="18">
        <v>1368.10061</v>
      </c>
      <c r="M33" s="18">
        <v>-6379</v>
      </c>
      <c r="N33" s="18">
        <v>-2590</v>
      </c>
      <c r="O33" s="35">
        <v>-2550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18">
        <v>-16299</v>
      </c>
      <c r="L34" s="18">
        <v>1020.8905</v>
      </c>
      <c r="M34" s="18">
        <v>-6840</v>
      </c>
      <c r="N34" s="18">
        <v>-4283</v>
      </c>
      <c r="O34" s="35">
        <v>-3044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I35" s="1">
        <v>31</v>
      </c>
      <c r="J35" s="44">
        <v>1</v>
      </c>
      <c r="K35" s="23">
        <v>-21807</v>
      </c>
      <c r="L35" s="23">
        <v>-440.00022999999999</v>
      </c>
      <c r="M35" s="23">
        <v>-10860</v>
      </c>
      <c r="N35" s="23">
        <v>-12765</v>
      </c>
      <c r="O35" s="37">
        <v>-7133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PROJECT-21-29414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http://sharedocs/sites/so/gso/_layouts/15/DocIdRedir.aspx?ID=PROJECT-21-29414</Url>
      <Description>PROJECT-21-29414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460374B-0EC7-454F-A3EE-8E4ED2B8DFBB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a14523ce-dede-483e-883a-2d83261080b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 19 MOS estimates</vt:lpstr>
      <vt:lpstr>JUL 19 MOS estimates</vt:lpstr>
      <vt:lpstr>AUG 19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MOS_Estimates_Supporting_Data_Dec18_to_Feb19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2018-09-26T03:48:02Z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acfa5874-5b1c-4177-813e-9d0674437d72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