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8/March 2019 to May 2019/"/>
    </mc:Choice>
  </mc:AlternateContent>
  <bookViews>
    <workbookView xWindow="120" yWindow="180" windowWidth="6036" windowHeight="5148"/>
  </bookViews>
  <sheets>
    <sheet name="MAR 19 MOS estimates" sheetId="4" r:id="rId1"/>
    <sheet name="APR 19 MOS estimates" sheetId="8" r:id="rId2"/>
    <sheet name="MAY 19 MOS estimates" sheetId="6" r:id="rId3"/>
  </sheets>
  <calcPr calcId="152511"/>
</workbook>
</file>

<file path=xl/calcChain.xml><?xml version="1.0" encoding="utf-8"?>
<calcChain xmlns="http://schemas.openxmlformats.org/spreadsheetml/2006/main">
  <c r="H6" i="8" l="1"/>
  <c r="D23" i="8"/>
  <c r="E19" i="8"/>
  <c r="F6" i="8"/>
  <c r="G5" i="8"/>
  <c r="E15" i="8"/>
  <c r="G5" i="4"/>
  <c r="H24" i="4"/>
  <c r="H25" i="4" s="1"/>
  <c r="E16" i="4"/>
  <c r="F6" i="4"/>
  <c r="E6" i="4"/>
  <c r="E15" i="4"/>
  <c r="D16" i="4"/>
  <c r="H16" i="4"/>
  <c r="H17" i="4"/>
  <c r="H18" i="4"/>
  <c r="H19" i="4"/>
  <c r="G20" i="4"/>
  <c r="G21" i="4"/>
  <c r="D24" i="4"/>
  <c r="D25" i="4" s="1"/>
  <c r="E6" i="8"/>
  <c r="D15" i="8"/>
  <c r="H15" i="8"/>
  <c r="H16" i="8"/>
  <c r="H17" i="8"/>
  <c r="H18" i="8"/>
  <c r="G19" i="8"/>
  <c r="G20" i="8"/>
  <c r="G21" i="8"/>
  <c r="H23" i="8"/>
  <c r="F21" i="8" l="1"/>
  <c r="F20" i="8"/>
  <c r="F19" i="8"/>
  <c r="G18" i="8"/>
  <c r="G17" i="8"/>
  <c r="G16" i="8"/>
  <c r="G15" i="8"/>
  <c r="F5" i="8"/>
  <c r="E23" i="4"/>
  <c r="F21" i="4"/>
  <c r="F20" i="4"/>
  <c r="G19" i="4"/>
  <c r="G18" i="4"/>
  <c r="G17" i="4"/>
  <c r="G16" i="4"/>
  <c r="H15" i="4"/>
  <c r="H6" i="4"/>
  <c r="G23" i="4"/>
  <c r="F24" i="4"/>
  <c r="F25" i="4" s="1"/>
  <c r="E22" i="4"/>
  <c r="D16" i="8"/>
  <c r="H24" i="8"/>
  <c r="H25" i="8" s="1"/>
  <c r="E22" i="8"/>
  <c r="E21" i="8"/>
  <c r="E20" i="8"/>
  <c r="F18" i="8"/>
  <c r="F17" i="8"/>
  <c r="F16" i="8"/>
  <c r="F15" i="8"/>
  <c r="G6" i="8"/>
  <c r="F22" i="4"/>
  <c r="E21" i="4"/>
  <c r="E20" i="4"/>
  <c r="F19" i="4"/>
  <c r="F18" i="4"/>
  <c r="F17" i="4"/>
  <c r="F16" i="4"/>
  <c r="G15" i="4"/>
  <c r="G6" i="4"/>
  <c r="D6" i="4"/>
  <c r="H22" i="4"/>
  <c r="G22" i="4"/>
  <c r="F23" i="4"/>
  <c r="G24" i="8"/>
  <c r="G25" i="8" s="1"/>
  <c r="H21" i="8"/>
  <c r="H20" i="8"/>
  <c r="H19" i="8"/>
  <c r="D19" i="8"/>
  <c r="E18" i="8"/>
  <c r="E17" i="8"/>
  <c r="E16" i="8"/>
  <c r="E24" i="4"/>
  <c r="E25" i="4" s="1"/>
  <c r="H21" i="4"/>
  <c r="H20" i="4"/>
  <c r="D20" i="4"/>
  <c r="E19" i="4"/>
  <c r="E18" i="4"/>
  <c r="E17" i="4"/>
  <c r="F15" i="4"/>
  <c r="E5" i="4"/>
  <c r="F22" i="8"/>
  <c r="E23" i="8"/>
  <c r="D5" i="8"/>
  <c r="H5" i="8"/>
  <c r="G23" i="8"/>
  <c r="F24" i="8"/>
  <c r="F25" i="8" s="1"/>
  <c r="H22" i="8"/>
  <c r="D22" i="8"/>
  <c r="D18" i="8"/>
  <c r="D6" i="8"/>
  <c r="E5" i="8"/>
  <c r="E24" i="8"/>
  <c r="E25" i="8" s="1"/>
  <c r="F23" i="8"/>
  <c r="G22" i="8"/>
  <c r="D21" i="8"/>
  <c r="D17" i="8"/>
  <c r="D24" i="8"/>
  <c r="D25" i="8" s="1"/>
  <c r="D20" i="8"/>
  <c r="D21" i="4"/>
  <c r="D17" i="4"/>
  <c r="H5" i="4"/>
  <c r="D5" i="4"/>
  <c r="G24" i="4"/>
  <c r="G25" i="4" s="1"/>
  <c r="H23" i="4"/>
  <c r="D23" i="4"/>
  <c r="D19" i="4"/>
  <c r="D15" i="4"/>
  <c r="F5" i="4"/>
  <c r="D22" i="4"/>
  <c r="D18" i="4"/>
  <c r="D24" i="6" l="1"/>
  <c r="E24" i="6"/>
  <c r="F24" i="6"/>
  <c r="G24" i="6"/>
  <c r="H24" i="6"/>
  <c r="H26" i="4" l="1"/>
  <c r="G26" i="4"/>
  <c r="F26" i="4"/>
  <c r="E26" i="4"/>
  <c r="D26" i="4"/>
  <c r="H26" i="8"/>
  <c r="G26" i="8"/>
  <c r="F26" i="8"/>
  <c r="E26" i="8"/>
  <c r="D26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<sst xmlns="http://schemas.openxmlformats.org/spreadsheetml/2006/main" count="96" uniqueCount="25">
  <si>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</si>
  <si>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</si>
  <si>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</si>
  <si>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</si>
  <si>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</si>
  <si>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</si>
  <si>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</si>
  <si>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</si>
  <si>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</si>
  <si>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</si>
  <si>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</si>
  <si>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</si>
  <si>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</si>
  <si>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</si>
  <si>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</si>
  <si>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</si>
  <si>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</si>
  <si>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</si>
  <si>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</si>
  <si>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</si>
  <si>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</si>
  <si>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</si>
  <si>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March 2019</t>
  </si>
  <si>
    <t>MOS Period: May 2019</t>
  </si>
  <si>
    <t>MOS Period: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</si>
</sst>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'MAR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estimates'!$D$19:$H$19</c:f>
              <c:numCache>
                <c:formatCode>#,##0</c:formatCode>
                <c:ptCount val="5"/>
                <c:pt idx="0">
                  <c:v>-7208</c:v>
                </c:pt>
                <c:pt idx="1">
                  <c:v>-316.96922000000001</c:v>
                </c:pt>
                <c:pt idx="2">
                  <c:v>-2168</c:v>
                </c:pt>
                <c:pt idx="3">
                  <c:v>15.5</c:v>
                </c:pt>
                <c:pt idx="4">
                  <c:v>-1586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estimates'!$D$20:$H$20</c:f>
              <c:numCache>
                <c:formatCode>#,##0</c:formatCode>
                <c:ptCount val="5"/>
                <c:pt idx="0">
                  <c:v>-13308.5</c:v>
                </c:pt>
                <c:pt idx="1">
                  <c:v>-1502.2227400000002</c:v>
                </c:pt>
                <c:pt idx="2">
                  <c:v>-3983</c:v>
                </c:pt>
                <c:pt idx="3">
                  <c:v>-1197</c:v>
                </c:pt>
                <c:pt idx="4">
                  <c:v>-3705.5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estimates'!$D$21:$H$21</c:f>
              <c:numCache>
                <c:formatCode>#,##0</c:formatCode>
                <c:ptCount val="5"/>
                <c:pt idx="0">
                  <c:v>-19023</c:v>
                </c:pt>
                <c:pt idx="1">
                  <c:v>-16359.64639</c:v>
                </c:pt>
                <c:pt idx="2">
                  <c:v>-7184</c:v>
                </c:pt>
                <c:pt idx="3">
                  <c:v>-9977</c:v>
                </c:pt>
                <c:pt idx="4">
                  <c:v>-14952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estimates'!$D$22:$H$22</c:f>
              <c:numCache>
                <c:formatCode>#,##0</c:formatCode>
                <c:ptCount val="5"/>
                <c:pt idx="0">
                  <c:v>-2397.3548387096776</c:v>
                </c:pt>
                <c:pt idx="1">
                  <c:v>1253.1041087096764</c:v>
                </c:pt>
                <c:pt idx="2">
                  <c:v>-359.41935483870969</c:v>
                </c:pt>
                <c:pt idx="3">
                  <c:v>-329.54838709677421</c:v>
                </c:pt>
                <c:pt idx="4">
                  <c:v>-55.354838709677416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'MAR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estimates'!$D$26:$H$26</c:f>
              <c:numCache>
                <c:formatCode>#,##0</c:formatCode>
                <c:ptCount val="5"/>
                <c:pt idx="0">
                  <c:v>-2442</c:v>
                </c:pt>
                <c:pt idx="1">
                  <c:v>1138.34764</c:v>
                </c:pt>
                <c:pt idx="2">
                  <c:v>-789</c:v>
                </c:pt>
                <c:pt idx="3">
                  <c:v>38</c:v>
                </c:pt>
                <c:pt idx="4">
                  <c:v>334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'MAR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estimates'!$D$15:$H$15</c:f>
              <c:numCache>
                <c:formatCode>#,##0</c:formatCode>
                <c:ptCount val="5"/>
                <c:pt idx="0">
                  <c:v>16713</c:v>
                </c:pt>
                <c:pt idx="1">
                  <c:v>17569.99987</c:v>
                </c:pt>
                <c:pt idx="2">
                  <c:v>11641</c:v>
                </c:pt>
                <c:pt idx="3">
                  <c:v>1170</c:v>
                </c:pt>
                <c:pt idx="4">
                  <c:v>8126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'MAR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estimates'!$D$16:$H$16</c:f>
              <c:numCache>
                <c:formatCode>#,##0</c:formatCode>
                <c:ptCount val="5"/>
                <c:pt idx="0">
                  <c:v>10120.5</c:v>
                </c:pt>
                <c:pt idx="1">
                  <c:v>5198.99071</c:v>
                </c:pt>
                <c:pt idx="2">
                  <c:v>4067</c:v>
                </c:pt>
                <c:pt idx="3">
                  <c:v>112.5</c:v>
                </c:pt>
                <c:pt idx="4">
                  <c:v>3855.5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'MAR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19 MOS estimates'!$D$17:$H$17</c:f>
              <c:numCache>
                <c:formatCode>#,##0</c:formatCode>
                <c:ptCount val="5"/>
                <c:pt idx="0">
                  <c:v>1800</c:v>
                </c:pt>
                <c:pt idx="1">
                  <c:v>2478.1295600000003</c:v>
                </c:pt>
                <c:pt idx="2">
                  <c:v>1025.5</c:v>
                </c:pt>
                <c:pt idx="3">
                  <c:v>70</c:v>
                </c:pt>
                <c:pt idx="4">
                  <c:v>1894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37288056"/>
        <c:axId val="537287664"/>
      </c:lineChart>
      <c:catAx>
        <c:axId val="53728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7287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8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'MAR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'MAR 19 MOS estimates'!$K$5:$K$35</c:f>
              <c:numCache>
                <c:formatCode>#,##0</c:formatCode>
                <c:ptCount val="31"/>
                <c:pt idx="0">
                  <c:v>16713</c:v>
                </c:pt>
                <c:pt idx="1">
                  <c:v>11987</c:v>
                </c:pt>
                <c:pt idx="2">
                  <c:v>8254</c:v>
                </c:pt>
                <c:pt idx="3">
                  <c:v>7294</c:v>
                </c:pt>
                <c:pt idx="4">
                  <c:v>5278</c:v>
                </c:pt>
                <c:pt idx="5">
                  <c:v>3443</c:v>
                </c:pt>
                <c:pt idx="6">
                  <c:v>2810</c:v>
                </c:pt>
                <c:pt idx="7">
                  <c:v>1979</c:v>
                </c:pt>
                <c:pt idx="8">
                  <c:v>1621</c:v>
                </c:pt>
                <c:pt idx="9">
                  <c:v>938</c:v>
                </c:pt>
                <c:pt idx="10">
                  <c:v>125</c:v>
                </c:pt>
                <c:pt idx="11">
                  <c:v>-264</c:v>
                </c:pt>
                <c:pt idx="12">
                  <c:v>-939</c:v>
                </c:pt>
                <c:pt idx="13">
                  <c:v>-1621</c:v>
                </c:pt>
                <c:pt idx="14">
                  <c:v>-2048</c:v>
                </c:pt>
                <c:pt idx="15">
                  <c:v>-2442</c:v>
                </c:pt>
                <c:pt idx="16">
                  <c:v>-2871</c:v>
                </c:pt>
                <c:pt idx="17">
                  <c:v>-3750</c:v>
                </c:pt>
                <c:pt idx="18">
                  <c:v>-4629</c:v>
                </c:pt>
                <c:pt idx="19">
                  <c:v>-5219</c:v>
                </c:pt>
                <c:pt idx="20">
                  <c:v>-5918</c:v>
                </c:pt>
                <c:pt idx="21">
                  <c:v>-6406</c:v>
                </c:pt>
                <c:pt idx="22">
                  <c:v>-6825</c:v>
                </c:pt>
                <c:pt idx="23">
                  <c:v>-7591</c:v>
                </c:pt>
                <c:pt idx="24">
                  <c:v>-8435</c:v>
                </c:pt>
                <c:pt idx="25">
                  <c:v>-8932</c:v>
                </c:pt>
                <c:pt idx="26">
                  <c:v>-9872</c:v>
                </c:pt>
                <c:pt idx="27">
                  <c:v>-11358</c:v>
                </c:pt>
                <c:pt idx="28">
                  <c:v>-12801</c:v>
                </c:pt>
                <c:pt idx="29">
                  <c:v>-13816</c:v>
                </c:pt>
                <c:pt idx="30">
                  <c:v>-19023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'MAR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'MAR 19 MOS estimates'!$L$5:$L$35</c:f>
              <c:numCache>
                <c:formatCode>#,##0</c:formatCode>
                <c:ptCount val="31"/>
                <c:pt idx="0">
                  <c:v>17569.99987</c:v>
                </c:pt>
                <c:pt idx="1">
                  <c:v>5786.5964700000004</c:v>
                </c:pt>
                <c:pt idx="2">
                  <c:v>4611.3849499999997</c:v>
                </c:pt>
                <c:pt idx="3">
                  <c:v>4143.3056399999996</c:v>
                </c:pt>
                <c:pt idx="4">
                  <c:v>3788.3369299999999</c:v>
                </c:pt>
                <c:pt idx="5">
                  <c:v>3354.0001299999999</c:v>
                </c:pt>
                <c:pt idx="6">
                  <c:v>3119.0703600000002</c:v>
                </c:pt>
                <c:pt idx="7">
                  <c:v>2571.2593400000001</c:v>
                </c:pt>
                <c:pt idx="8">
                  <c:v>2384.9997800000001</c:v>
                </c:pt>
                <c:pt idx="9">
                  <c:v>2162.0000599999998</c:v>
                </c:pt>
                <c:pt idx="10">
                  <c:v>2000.0595900000001</c:v>
                </c:pt>
                <c:pt idx="11">
                  <c:v>1778.2498599999999</c:v>
                </c:pt>
                <c:pt idx="12">
                  <c:v>1656.7866100000001</c:v>
                </c:pt>
                <c:pt idx="13">
                  <c:v>1562.2486100000001</c:v>
                </c:pt>
                <c:pt idx="14">
                  <c:v>1416.8381199999999</c:v>
                </c:pt>
                <c:pt idx="15">
                  <c:v>1138.34764</c:v>
                </c:pt>
                <c:pt idx="16">
                  <c:v>950.00031999999999</c:v>
                </c:pt>
                <c:pt idx="17">
                  <c:v>774.13315999999998</c:v>
                </c:pt>
                <c:pt idx="18">
                  <c:v>626.99954000000002</c:v>
                </c:pt>
                <c:pt idx="19">
                  <c:v>437.99909000000002</c:v>
                </c:pt>
                <c:pt idx="20">
                  <c:v>244.07957999999999</c:v>
                </c:pt>
                <c:pt idx="21">
                  <c:v>-24.641500000000001</c:v>
                </c:pt>
                <c:pt idx="22">
                  <c:v>-245.20410000000001</c:v>
                </c:pt>
                <c:pt idx="23">
                  <c:v>-388.73433999999997</c:v>
                </c:pt>
                <c:pt idx="24">
                  <c:v>-643.92147</c:v>
                </c:pt>
                <c:pt idx="25">
                  <c:v>-715.77149999999995</c:v>
                </c:pt>
                <c:pt idx="26">
                  <c:v>-832.32227</c:v>
                </c:pt>
                <c:pt idx="27">
                  <c:v>-1015.7812300000001</c:v>
                </c:pt>
                <c:pt idx="28">
                  <c:v>-1256.44532</c:v>
                </c:pt>
                <c:pt idx="29">
                  <c:v>-1748.0001600000001</c:v>
                </c:pt>
                <c:pt idx="30">
                  <c:v>-16359.64639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'MAR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'MAR 19 MOS estimates'!$M$5:$M$35</c:f>
              <c:numCache>
                <c:formatCode>#,##0</c:formatCode>
                <c:ptCount val="31"/>
                <c:pt idx="0">
                  <c:v>11641</c:v>
                </c:pt>
                <c:pt idx="1">
                  <c:v>4828</c:v>
                </c:pt>
                <c:pt idx="2">
                  <c:v>3306</c:v>
                </c:pt>
                <c:pt idx="3">
                  <c:v>2589</c:v>
                </c:pt>
                <c:pt idx="4">
                  <c:v>1948</c:v>
                </c:pt>
                <c:pt idx="5">
                  <c:v>1467</c:v>
                </c:pt>
                <c:pt idx="6">
                  <c:v>1317</c:v>
                </c:pt>
                <c:pt idx="7">
                  <c:v>1104</c:v>
                </c:pt>
                <c:pt idx="8">
                  <c:v>947</c:v>
                </c:pt>
                <c:pt idx="9">
                  <c:v>620</c:v>
                </c:pt>
                <c:pt idx="10">
                  <c:v>519</c:v>
                </c:pt>
                <c:pt idx="11">
                  <c:v>225</c:v>
                </c:pt>
                <c:pt idx="12">
                  <c:v>-93</c:v>
                </c:pt>
                <c:pt idx="13">
                  <c:v>-379</c:v>
                </c:pt>
                <c:pt idx="14">
                  <c:v>-710</c:v>
                </c:pt>
                <c:pt idx="15">
                  <c:v>-789</c:v>
                </c:pt>
                <c:pt idx="16">
                  <c:v>-1020</c:v>
                </c:pt>
                <c:pt idx="17">
                  <c:v>-1246</c:v>
                </c:pt>
                <c:pt idx="18">
                  <c:v>-1342</c:v>
                </c:pt>
                <c:pt idx="19">
                  <c:v>-1501</c:v>
                </c:pt>
                <c:pt idx="20">
                  <c:v>-1648</c:v>
                </c:pt>
                <c:pt idx="21">
                  <c:v>-1864</c:v>
                </c:pt>
                <c:pt idx="22">
                  <c:v>-1976</c:v>
                </c:pt>
                <c:pt idx="23">
                  <c:v>-2360</c:v>
                </c:pt>
                <c:pt idx="24">
                  <c:v>-2509</c:v>
                </c:pt>
                <c:pt idx="25">
                  <c:v>-2774</c:v>
                </c:pt>
                <c:pt idx="26">
                  <c:v>-3084</c:v>
                </c:pt>
                <c:pt idx="27">
                  <c:v>-3208</c:v>
                </c:pt>
                <c:pt idx="28">
                  <c:v>-3739</c:v>
                </c:pt>
                <c:pt idx="29">
                  <c:v>-4227</c:v>
                </c:pt>
                <c:pt idx="30">
                  <c:v>-7184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'MAR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'MAR 19 MOS estimates'!$N$5:$N$35</c:f>
              <c:numCache>
                <c:formatCode>#,##0</c:formatCode>
                <c:ptCount val="31"/>
                <c:pt idx="0">
                  <c:v>1170</c:v>
                </c:pt>
                <c:pt idx="1">
                  <c:v>121</c:v>
                </c:pt>
                <c:pt idx="2">
                  <c:v>104</c:v>
                </c:pt>
                <c:pt idx="3">
                  <c:v>95</c:v>
                </c:pt>
                <c:pt idx="4">
                  <c:v>91</c:v>
                </c:pt>
                <c:pt idx="5">
                  <c:v>82</c:v>
                </c:pt>
                <c:pt idx="6">
                  <c:v>75</c:v>
                </c:pt>
                <c:pt idx="7">
                  <c:v>72</c:v>
                </c:pt>
                <c:pt idx="8">
                  <c:v>68</c:v>
                </c:pt>
                <c:pt idx="9">
                  <c:v>64</c:v>
                </c:pt>
                <c:pt idx="10">
                  <c:v>57</c:v>
                </c:pt>
                <c:pt idx="11">
                  <c:v>53</c:v>
                </c:pt>
                <c:pt idx="12">
                  <c:v>48</c:v>
                </c:pt>
                <c:pt idx="13">
                  <c:v>46</c:v>
                </c:pt>
                <c:pt idx="14">
                  <c:v>40</c:v>
                </c:pt>
                <c:pt idx="15">
                  <c:v>38</c:v>
                </c:pt>
                <c:pt idx="16">
                  <c:v>34</c:v>
                </c:pt>
                <c:pt idx="17">
                  <c:v>32</c:v>
                </c:pt>
                <c:pt idx="18">
                  <c:v>29</c:v>
                </c:pt>
                <c:pt idx="19">
                  <c:v>28</c:v>
                </c:pt>
                <c:pt idx="20">
                  <c:v>23</c:v>
                </c:pt>
                <c:pt idx="21">
                  <c:v>20</c:v>
                </c:pt>
                <c:pt idx="22">
                  <c:v>18</c:v>
                </c:pt>
                <c:pt idx="23">
                  <c:v>13</c:v>
                </c:pt>
                <c:pt idx="24">
                  <c:v>11</c:v>
                </c:pt>
                <c:pt idx="25">
                  <c:v>-6</c:v>
                </c:pt>
                <c:pt idx="26">
                  <c:v>-95</c:v>
                </c:pt>
                <c:pt idx="27">
                  <c:v>-176</c:v>
                </c:pt>
                <c:pt idx="28">
                  <c:v>-329</c:v>
                </c:pt>
                <c:pt idx="29">
                  <c:v>-2065</c:v>
                </c:pt>
                <c:pt idx="30">
                  <c:v>-9977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'MAR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'MAR 19 MOS estimates'!$O$5:$O$35</c:f>
              <c:numCache>
                <c:formatCode>#,##0</c:formatCode>
                <c:ptCount val="31"/>
                <c:pt idx="0">
                  <c:v>8126</c:v>
                </c:pt>
                <c:pt idx="1">
                  <c:v>4222</c:v>
                </c:pt>
                <c:pt idx="2">
                  <c:v>3489</c:v>
                </c:pt>
                <c:pt idx="3">
                  <c:v>3049</c:v>
                </c:pt>
                <c:pt idx="4">
                  <c:v>2514</c:v>
                </c:pt>
                <c:pt idx="5">
                  <c:v>2309</c:v>
                </c:pt>
                <c:pt idx="6">
                  <c:v>2229</c:v>
                </c:pt>
                <c:pt idx="7">
                  <c:v>1978</c:v>
                </c:pt>
                <c:pt idx="8">
                  <c:v>1810</c:v>
                </c:pt>
                <c:pt idx="9">
                  <c:v>1656</c:v>
                </c:pt>
                <c:pt idx="10">
                  <c:v>1512</c:v>
                </c:pt>
                <c:pt idx="11">
                  <c:v>1161</c:v>
                </c:pt>
                <c:pt idx="12">
                  <c:v>1037</c:v>
                </c:pt>
                <c:pt idx="13">
                  <c:v>884</c:v>
                </c:pt>
                <c:pt idx="14">
                  <c:v>698</c:v>
                </c:pt>
                <c:pt idx="15">
                  <c:v>334</c:v>
                </c:pt>
                <c:pt idx="16">
                  <c:v>-59</c:v>
                </c:pt>
                <c:pt idx="17">
                  <c:v>-272</c:v>
                </c:pt>
                <c:pt idx="18">
                  <c:v>-435</c:v>
                </c:pt>
                <c:pt idx="19">
                  <c:v>-663</c:v>
                </c:pt>
                <c:pt idx="20">
                  <c:v>-903</c:v>
                </c:pt>
                <c:pt idx="21">
                  <c:v>-1127</c:v>
                </c:pt>
                <c:pt idx="22">
                  <c:v>-1477</c:v>
                </c:pt>
                <c:pt idx="23">
                  <c:v>-1695</c:v>
                </c:pt>
                <c:pt idx="24">
                  <c:v>-1867</c:v>
                </c:pt>
                <c:pt idx="25">
                  <c:v>-2127</c:v>
                </c:pt>
                <c:pt idx="26">
                  <c:v>-2679</c:v>
                </c:pt>
                <c:pt idx="27">
                  <c:v>-3057</c:v>
                </c:pt>
                <c:pt idx="28">
                  <c:v>-3321</c:v>
                </c:pt>
                <c:pt idx="29">
                  <c:v>-4090</c:v>
                </c:pt>
                <c:pt idx="30">
                  <c:v>-14952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286880"/>
        <c:axId val="537288448"/>
      </c:lineChart>
      <c:catAx>
        <c:axId val="53728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84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372884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6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'APR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estimates'!$D$19:$H$19</c:f>
              <c:numCache>
                <c:formatCode>#,##0</c:formatCode>
                <c:ptCount val="5"/>
                <c:pt idx="0">
                  <c:v>-8049.5</c:v>
                </c:pt>
                <c:pt idx="1">
                  <c:v>-518.23636750000003</c:v>
                </c:pt>
                <c:pt idx="2">
                  <c:v>-3844.75</c:v>
                </c:pt>
                <c:pt idx="3">
                  <c:v>27.25</c:v>
                </c:pt>
                <c:pt idx="4">
                  <c:v>-1397.75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'APR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estimates'!$D$20:$H$20</c:f>
              <c:numCache>
                <c:formatCode>#,##0</c:formatCode>
                <c:ptCount val="5"/>
                <c:pt idx="0">
                  <c:v>-13801.449999999999</c:v>
                </c:pt>
                <c:pt idx="1">
                  <c:v>-3788.5429569999997</c:v>
                </c:pt>
                <c:pt idx="2">
                  <c:v>-6634.4</c:v>
                </c:pt>
                <c:pt idx="3">
                  <c:v>-93.999999999999972</c:v>
                </c:pt>
                <c:pt idx="4">
                  <c:v>-3623.2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'APR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estimates'!$D$21:$H$21</c:f>
              <c:numCache>
                <c:formatCode>#,##0</c:formatCode>
                <c:ptCount val="5"/>
                <c:pt idx="0">
                  <c:v>-23284</c:v>
                </c:pt>
                <c:pt idx="1">
                  <c:v>-8174.00072</c:v>
                </c:pt>
                <c:pt idx="2">
                  <c:v>-11025</c:v>
                </c:pt>
                <c:pt idx="3">
                  <c:v>-9166</c:v>
                </c:pt>
                <c:pt idx="4">
                  <c:v>-8821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'APR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estimates'!$D$22:$H$22</c:f>
              <c:numCache>
                <c:formatCode>#,##0</c:formatCode>
                <c:ptCount val="5"/>
                <c:pt idx="0">
                  <c:v>-2533.8000000000002</c:v>
                </c:pt>
                <c:pt idx="1">
                  <c:v>1511.5935959999993</c:v>
                </c:pt>
                <c:pt idx="2">
                  <c:v>-1761.3333333333333</c:v>
                </c:pt>
                <c:pt idx="3">
                  <c:v>-242.43333333333334</c:v>
                </c:pt>
                <c:pt idx="4">
                  <c:v>267.63333333333333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'APR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estimates'!$D$26:$H$26</c:f>
              <c:numCache>
                <c:formatCode>#,##0</c:formatCode>
                <c:ptCount val="5"/>
                <c:pt idx="0">
                  <c:v>-2942.5</c:v>
                </c:pt>
                <c:pt idx="1">
                  <c:v>680.08292000000006</c:v>
                </c:pt>
                <c:pt idx="2">
                  <c:v>-1410</c:v>
                </c:pt>
                <c:pt idx="3">
                  <c:v>55</c:v>
                </c:pt>
                <c:pt idx="4">
                  <c:v>368.5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'APR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estimates'!$D$15:$H$15</c:f>
              <c:numCache>
                <c:formatCode>#,##0</c:formatCode>
                <c:ptCount val="5"/>
                <c:pt idx="0">
                  <c:v>20462</c:v>
                </c:pt>
                <c:pt idx="1">
                  <c:v>9247.0002800000002</c:v>
                </c:pt>
                <c:pt idx="2">
                  <c:v>7758</c:v>
                </c:pt>
                <c:pt idx="3">
                  <c:v>454</c:v>
                </c:pt>
                <c:pt idx="4">
                  <c:v>8778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'APR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estimates'!$D$16:$H$16</c:f>
              <c:numCache>
                <c:formatCode>#,##0</c:formatCode>
                <c:ptCount val="5"/>
                <c:pt idx="0">
                  <c:v>10557.849999999995</c:v>
                </c:pt>
                <c:pt idx="1">
                  <c:v>8088.5495704999994</c:v>
                </c:pt>
                <c:pt idx="2">
                  <c:v>2448.0499999999975</c:v>
                </c:pt>
                <c:pt idx="3">
                  <c:v>113.14999999999996</c:v>
                </c:pt>
                <c:pt idx="4">
                  <c:v>4057.9499999999975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'APR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19 MOS estimates'!$D$17:$H$17</c:f>
              <c:numCache>
                <c:formatCode>#,##0</c:formatCode>
                <c:ptCount val="5"/>
                <c:pt idx="0">
                  <c:v>2396.5</c:v>
                </c:pt>
                <c:pt idx="1">
                  <c:v>3222.8696224999999</c:v>
                </c:pt>
                <c:pt idx="2">
                  <c:v>170.5</c:v>
                </c:pt>
                <c:pt idx="3">
                  <c:v>89</c:v>
                </c:pt>
                <c:pt idx="4">
                  <c:v>2131.5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37289624"/>
        <c:axId val="537289232"/>
      </c:lineChart>
      <c:catAx>
        <c:axId val="537289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72892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9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'APR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'APR 19 MOS estimates'!$K$5:$K$35</c:f>
              <c:numCache>
                <c:formatCode>#,##0</c:formatCode>
                <c:ptCount val="31"/>
                <c:pt idx="0">
                  <c:v>20462</c:v>
                </c:pt>
                <c:pt idx="1">
                  <c:v>11416</c:v>
                </c:pt>
                <c:pt idx="2">
                  <c:v>9509</c:v>
                </c:pt>
                <c:pt idx="3">
                  <c:v>7748</c:v>
                </c:pt>
                <c:pt idx="4">
                  <c:v>5749</c:v>
                </c:pt>
                <c:pt idx="5">
                  <c:v>4394</c:v>
                </c:pt>
                <c:pt idx="6">
                  <c:v>3052</c:v>
                </c:pt>
                <c:pt idx="7">
                  <c:v>2500</c:v>
                </c:pt>
                <c:pt idx="8">
                  <c:v>2086</c:v>
                </c:pt>
                <c:pt idx="9">
                  <c:v>1246</c:v>
                </c:pt>
                <c:pt idx="10">
                  <c:v>172</c:v>
                </c:pt>
                <c:pt idx="11">
                  <c:v>-13</c:v>
                </c:pt>
                <c:pt idx="12">
                  <c:v>-848</c:v>
                </c:pt>
                <c:pt idx="13">
                  <c:v>-1868</c:v>
                </c:pt>
                <c:pt idx="14">
                  <c:v>-2623</c:v>
                </c:pt>
                <c:pt idx="15">
                  <c:v>-3262</c:v>
                </c:pt>
                <c:pt idx="16">
                  <c:v>-4215</c:v>
                </c:pt>
                <c:pt idx="17">
                  <c:v>-4530</c:v>
                </c:pt>
                <c:pt idx="18">
                  <c:v>-5705</c:v>
                </c:pt>
                <c:pt idx="19">
                  <c:v>-6159</c:v>
                </c:pt>
                <c:pt idx="20">
                  <c:v>-6939</c:v>
                </c:pt>
                <c:pt idx="21">
                  <c:v>-7718</c:v>
                </c:pt>
                <c:pt idx="22">
                  <c:v>-8160</c:v>
                </c:pt>
                <c:pt idx="23">
                  <c:v>-8710</c:v>
                </c:pt>
                <c:pt idx="24">
                  <c:v>-9990</c:v>
                </c:pt>
                <c:pt idx="25">
                  <c:v>-11050</c:v>
                </c:pt>
                <c:pt idx="26">
                  <c:v>-11853</c:v>
                </c:pt>
                <c:pt idx="27">
                  <c:v>-12801</c:v>
                </c:pt>
                <c:pt idx="28">
                  <c:v>-14620</c:v>
                </c:pt>
                <c:pt idx="29">
                  <c:v>-23284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'APR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'APR 19 MOS estimates'!$L$5:$L$35</c:f>
              <c:numCache>
                <c:formatCode>#,##0</c:formatCode>
                <c:ptCount val="31"/>
                <c:pt idx="0">
                  <c:v>9247.0002800000002</c:v>
                </c:pt>
                <c:pt idx="1">
                  <c:v>8205.7275499999996</c:v>
                </c:pt>
                <c:pt idx="2">
                  <c:v>7945.3320400000002</c:v>
                </c:pt>
                <c:pt idx="3">
                  <c:v>7612.2881100000004</c:v>
                </c:pt>
                <c:pt idx="4">
                  <c:v>7398.0199199999997</c:v>
                </c:pt>
                <c:pt idx="5">
                  <c:v>6462.0001099999999</c:v>
                </c:pt>
                <c:pt idx="6">
                  <c:v>3793.9326599999999</c:v>
                </c:pt>
                <c:pt idx="7">
                  <c:v>3319.0004199999998</c:v>
                </c:pt>
                <c:pt idx="8">
                  <c:v>2934.47723</c:v>
                </c:pt>
                <c:pt idx="9">
                  <c:v>2210.0227500000001</c:v>
                </c:pt>
                <c:pt idx="10">
                  <c:v>1657.2360699999999</c:v>
                </c:pt>
                <c:pt idx="11">
                  <c:v>1451.0043900000001</c:v>
                </c:pt>
                <c:pt idx="12">
                  <c:v>1188.73486</c:v>
                </c:pt>
                <c:pt idx="13">
                  <c:v>931.58646999999996</c:v>
                </c:pt>
                <c:pt idx="14">
                  <c:v>754.21852999999999</c:v>
                </c:pt>
                <c:pt idx="15">
                  <c:v>605.94731000000002</c:v>
                </c:pt>
                <c:pt idx="16">
                  <c:v>447.00029999999998</c:v>
                </c:pt>
                <c:pt idx="17">
                  <c:v>319.47719999999998</c:v>
                </c:pt>
                <c:pt idx="18">
                  <c:v>206.7432</c:v>
                </c:pt>
                <c:pt idx="19">
                  <c:v>71.857420000000005</c:v>
                </c:pt>
                <c:pt idx="20">
                  <c:v>-41.1447</c:v>
                </c:pt>
                <c:pt idx="21">
                  <c:v>-336.79635999999999</c:v>
                </c:pt>
                <c:pt idx="22">
                  <c:v>-578.71636999999998</c:v>
                </c:pt>
                <c:pt idx="23">
                  <c:v>-842.95255999999995</c:v>
                </c:pt>
                <c:pt idx="24">
                  <c:v>-999.38288999999997</c:v>
                </c:pt>
                <c:pt idx="25">
                  <c:v>-1137.93219</c:v>
                </c:pt>
                <c:pt idx="26">
                  <c:v>-1852.99999</c:v>
                </c:pt>
                <c:pt idx="27">
                  <c:v>-3088.8728099999998</c:v>
                </c:pt>
                <c:pt idx="28">
                  <c:v>-4361.0003500000003</c:v>
                </c:pt>
                <c:pt idx="29">
                  <c:v>-8174.00072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'APR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'APR 19 MOS estimates'!$M$5:$M$35</c:f>
              <c:numCache>
                <c:formatCode>#,##0</c:formatCode>
                <c:ptCount val="31"/>
                <c:pt idx="0">
                  <c:v>7758</c:v>
                </c:pt>
                <c:pt idx="1">
                  <c:v>2831</c:v>
                </c:pt>
                <c:pt idx="2">
                  <c:v>1980</c:v>
                </c:pt>
                <c:pt idx="3">
                  <c:v>1690</c:v>
                </c:pt>
                <c:pt idx="4">
                  <c:v>1267</c:v>
                </c:pt>
                <c:pt idx="5">
                  <c:v>765</c:v>
                </c:pt>
                <c:pt idx="6">
                  <c:v>581</c:v>
                </c:pt>
                <c:pt idx="7">
                  <c:v>216</c:v>
                </c:pt>
                <c:pt idx="8">
                  <c:v>34</c:v>
                </c:pt>
                <c:pt idx="9">
                  <c:v>-277</c:v>
                </c:pt>
                <c:pt idx="10">
                  <c:v>-533</c:v>
                </c:pt>
                <c:pt idx="11">
                  <c:v>-687</c:v>
                </c:pt>
                <c:pt idx="12">
                  <c:v>-897</c:v>
                </c:pt>
                <c:pt idx="13">
                  <c:v>-1098</c:v>
                </c:pt>
                <c:pt idx="14">
                  <c:v>-1279</c:v>
                </c:pt>
                <c:pt idx="15">
                  <c:v>-1541</c:v>
                </c:pt>
                <c:pt idx="16">
                  <c:v>-1886</c:v>
                </c:pt>
                <c:pt idx="17">
                  <c:v>-2198</c:v>
                </c:pt>
                <c:pt idx="18">
                  <c:v>-2420</c:v>
                </c:pt>
                <c:pt idx="19">
                  <c:v>-2925</c:v>
                </c:pt>
                <c:pt idx="20">
                  <c:v>-3183</c:v>
                </c:pt>
                <c:pt idx="21">
                  <c:v>-3742</c:v>
                </c:pt>
                <c:pt idx="22">
                  <c:v>-3879</c:v>
                </c:pt>
                <c:pt idx="23">
                  <c:v>-4131</c:v>
                </c:pt>
                <c:pt idx="24">
                  <c:v>-4622</c:v>
                </c:pt>
                <c:pt idx="25">
                  <c:v>-4836</c:v>
                </c:pt>
                <c:pt idx="26">
                  <c:v>-5625</c:v>
                </c:pt>
                <c:pt idx="27">
                  <c:v>-6135</c:v>
                </c:pt>
                <c:pt idx="28">
                  <c:v>-7043</c:v>
                </c:pt>
                <c:pt idx="29">
                  <c:v>-11025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'APR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'APR 19 MOS estimates'!$N$5:$N$35</c:f>
              <c:numCache>
                <c:formatCode>#,##0</c:formatCode>
                <c:ptCount val="31"/>
                <c:pt idx="0">
                  <c:v>454</c:v>
                </c:pt>
                <c:pt idx="1">
                  <c:v>119</c:v>
                </c:pt>
                <c:pt idx="2">
                  <c:v>106</c:v>
                </c:pt>
                <c:pt idx="3">
                  <c:v>103</c:v>
                </c:pt>
                <c:pt idx="4">
                  <c:v>102</c:v>
                </c:pt>
                <c:pt idx="5">
                  <c:v>97</c:v>
                </c:pt>
                <c:pt idx="6">
                  <c:v>94</c:v>
                </c:pt>
                <c:pt idx="7">
                  <c:v>90</c:v>
                </c:pt>
                <c:pt idx="8">
                  <c:v>86</c:v>
                </c:pt>
                <c:pt idx="9">
                  <c:v>82</c:v>
                </c:pt>
                <c:pt idx="10">
                  <c:v>74</c:v>
                </c:pt>
                <c:pt idx="11">
                  <c:v>70</c:v>
                </c:pt>
                <c:pt idx="12">
                  <c:v>63</c:v>
                </c:pt>
                <c:pt idx="13">
                  <c:v>60</c:v>
                </c:pt>
                <c:pt idx="14">
                  <c:v>56</c:v>
                </c:pt>
                <c:pt idx="15">
                  <c:v>54</c:v>
                </c:pt>
                <c:pt idx="16">
                  <c:v>53</c:v>
                </c:pt>
                <c:pt idx="17">
                  <c:v>51</c:v>
                </c:pt>
                <c:pt idx="18">
                  <c:v>49</c:v>
                </c:pt>
                <c:pt idx="19">
                  <c:v>45</c:v>
                </c:pt>
                <c:pt idx="20">
                  <c:v>35</c:v>
                </c:pt>
                <c:pt idx="21">
                  <c:v>31</c:v>
                </c:pt>
                <c:pt idx="22">
                  <c:v>26</c:v>
                </c:pt>
                <c:pt idx="23">
                  <c:v>22</c:v>
                </c:pt>
                <c:pt idx="24">
                  <c:v>20</c:v>
                </c:pt>
                <c:pt idx="25">
                  <c:v>18</c:v>
                </c:pt>
                <c:pt idx="26">
                  <c:v>9</c:v>
                </c:pt>
                <c:pt idx="27">
                  <c:v>-28</c:v>
                </c:pt>
                <c:pt idx="28">
                  <c:v>-148</c:v>
                </c:pt>
                <c:pt idx="29">
                  <c:v>-9166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'APR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'APR 19 MOS estimates'!$O$5:$O$35</c:f>
              <c:numCache>
                <c:formatCode>#,##0</c:formatCode>
                <c:ptCount val="31"/>
                <c:pt idx="0">
                  <c:v>8778</c:v>
                </c:pt>
                <c:pt idx="1">
                  <c:v>4476</c:v>
                </c:pt>
                <c:pt idx="2">
                  <c:v>3547</c:v>
                </c:pt>
                <c:pt idx="3">
                  <c:v>3260</c:v>
                </c:pt>
                <c:pt idx="4">
                  <c:v>2814</c:v>
                </c:pt>
                <c:pt idx="5">
                  <c:v>2601</c:v>
                </c:pt>
                <c:pt idx="6">
                  <c:v>2342</c:v>
                </c:pt>
                <c:pt idx="7">
                  <c:v>2195</c:v>
                </c:pt>
                <c:pt idx="8">
                  <c:v>1941</c:v>
                </c:pt>
                <c:pt idx="9">
                  <c:v>1506</c:v>
                </c:pt>
                <c:pt idx="10">
                  <c:v>1315</c:v>
                </c:pt>
                <c:pt idx="11">
                  <c:v>1263</c:v>
                </c:pt>
                <c:pt idx="12">
                  <c:v>993</c:v>
                </c:pt>
                <c:pt idx="13">
                  <c:v>713</c:v>
                </c:pt>
                <c:pt idx="14">
                  <c:v>433</c:v>
                </c:pt>
                <c:pt idx="15">
                  <c:v>304</c:v>
                </c:pt>
                <c:pt idx="16">
                  <c:v>11</c:v>
                </c:pt>
                <c:pt idx="17">
                  <c:v>-184</c:v>
                </c:pt>
                <c:pt idx="18">
                  <c:v>-542</c:v>
                </c:pt>
                <c:pt idx="19">
                  <c:v>-915</c:v>
                </c:pt>
                <c:pt idx="20">
                  <c:v>-1108</c:v>
                </c:pt>
                <c:pt idx="21">
                  <c:v>-1274</c:v>
                </c:pt>
                <c:pt idx="22">
                  <c:v>-1439</c:v>
                </c:pt>
                <c:pt idx="23">
                  <c:v>-1895</c:v>
                </c:pt>
                <c:pt idx="24">
                  <c:v>-2111</c:v>
                </c:pt>
                <c:pt idx="25">
                  <c:v>-2399</c:v>
                </c:pt>
                <c:pt idx="26">
                  <c:v>-2585</c:v>
                </c:pt>
                <c:pt idx="27">
                  <c:v>-3313</c:v>
                </c:pt>
                <c:pt idx="28">
                  <c:v>-3877</c:v>
                </c:pt>
                <c:pt idx="29">
                  <c:v>-8821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290016"/>
        <c:axId val="537286488"/>
      </c:lineChart>
      <c:catAx>
        <c:axId val="53729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648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37286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90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'MAY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estimates'!$D$19:$H$19</c:f>
              <c:numCache>
                <c:formatCode>#,##0</c:formatCode>
                <c:ptCount val="5"/>
                <c:pt idx="0">
                  <c:v>-7247.5</c:v>
                </c:pt>
                <c:pt idx="1">
                  <c:v>961.55844000000002</c:v>
                </c:pt>
                <c:pt idx="2">
                  <c:v>-1380.5</c:v>
                </c:pt>
                <c:pt idx="3">
                  <c:v>17.5</c:v>
                </c:pt>
                <c:pt idx="4">
                  <c:v>-1748.5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estimates'!$D$20:$H$20</c:f>
              <c:numCache>
                <c:formatCode>#,##0</c:formatCode>
                <c:ptCount val="5"/>
                <c:pt idx="0">
                  <c:v>-12988</c:v>
                </c:pt>
                <c:pt idx="1">
                  <c:v>-848.45909500000005</c:v>
                </c:pt>
                <c:pt idx="2">
                  <c:v>-3179</c:v>
                </c:pt>
                <c:pt idx="3">
                  <c:v>-2636.5</c:v>
                </c:pt>
                <c:pt idx="4">
                  <c:v>-3839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estimates'!$D$21:$H$21</c:f>
              <c:numCache>
                <c:formatCode>#,##0</c:formatCode>
                <c:ptCount val="5"/>
                <c:pt idx="0">
                  <c:v>-23970</c:v>
                </c:pt>
                <c:pt idx="1">
                  <c:v>-9675.7088999999996</c:v>
                </c:pt>
                <c:pt idx="2">
                  <c:v>-8957</c:v>
                </c:pt>
                <c:pt idx="3">
                  <c:v>-11657</c:v>
                </c:pt>
                <c:pt idx="4">
                  <c:v>-10703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estimates'!$D$22:$H$22</c:f>
              <c:numCache>
                <c:formatCode>#,##0</c:formatCode>
                <c:ptCount val="5"/>
                <c:pt idx="0">
                  <c:v>-2211.5483870967741</c:v>
                </c:pt>
                <c:pt idx="1">
                  <c:v>3089.3598532258056</c:v>
                </c:pt>
                <c:pt idx="2">
                  <c:v>597.25806451612902</c:v>
                </c:pt>
                <c:pt idx="3">
                  <c:v>-525.83870967741939</c:v>
                </c:pt>
                <c:pt idx="4">
                  <c:v>-295.32258064516128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estimates'!$D$26:$H$26</c:f>
              <c:numCache>
                <c:formatCode>#,##0</c:formatCode>
                <c:ptCount val="5"/>
                <c:pt idx="0">
                  <c:v>-2005</c:v>
                </c:pt>
                <c:pt idx="1">
                  <c:v>3132.6127999999999</c:v>
                </c:pt>
                <c:pt idx="2">
                  <c:v>132</c:v>
                </c:pt>
                <c:pt idx="3">
                  <c:v>46</c:v>
                </c:pt>
                <c:pt idx="4">
                  <c:v>-304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estimates'!$D$15:$H$15</c:f>
              <c:numCache>
                <c:formatCode>#,##0</c:formatCode>
                <c:ptCount val="5"/>
                <c:pt idx="0">
                  <c:v>16087</c:v>
                </c:pt>
                <c:pt idx="1">
                  <c:v>16395.000199999999</c:v>
                </c:pt>
                <c:pt idx="2">
                  <c:v>11082</c:v>
                </c:pt>
                <c:pt idx="3">
                  <c:v>346</c:v>
                </c:pt>
                <c:pt idx="4">
                  <c:v>6199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'MAY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estimates'!$D$16:$H$16</c:f>
              <c:numCache>
                <c:formatCode>#,##0</c:formatCode>
                <c:ptCount val="5"/>
                <c:pt idx="0">
                  <c:v>9529.5</c:v>
                </c:pt>
                <c:pt idx="1">
                  <c:v>7925.0245500000001</c:v>
                </c:pt>
                <c:pt idx="2">
                  <c:v>6396.5</c:v>
                </c:pt>
                <c:pt idx="3">
                  <c:v>120</c:v>
                </c:pt>
                <c:pt idx="4">
                  <c:v>3424.5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'MAY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19 MOS estimates'!$D$17:$H$17</c:f>
              <c:numCache>
                <c:formatCode>#,##0</c:formatCode>
                <c:ptCount val="5"/>
                <c:pt idx="0">
                  <c:v>2704.5</c:v>
                </c:pt>
                <c:pt idx="1">
                  <c:v>4690.49946</c:v>
                </c:pt>
                <c:pt idx="2">
                  <c:v>1956</c:v>
                </c:pt>
                <c:pt idx="3">
                  <c:v>78.5</c:v>
                </c:pt>
                <c:pt idx="4">
                  <c:v>1421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37286096"/>
        <c:axId val="711059800"/>
      </c:lineChart>
      <c:catAx>
        <c:axId val="5372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05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10598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286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'MAY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'MAY 19 MOS estimates'!$K$5:$K$35</c:f>
              <c:numCache>
                <c:formatCode>#,##0</c:formatCode>
                <c:ptCount val="31"/>
                <c:pt idx="0">
                  <c:v>16087</c:v>
                </c:pt>
                <c:pt idx="1">
                  <c:v>10519</c:v>
                </c:pt>
                <c:pt idx="2">
                  <c:v>8540</c:v>
                </c:pt>
                <c:pt idx="3">
                  <c:v>6063</c:v>
                </c:pt>
                <c:pt idx="4">
                  <c:v>5576</c:v>
                </c:pt>
                <c:pt idx="5">
                  <c:v>4105</c:v>
                </c:pt>
                <c:pt idx="6">
                  <c:v>3616</c:v>
                </c:pt>
                <c:pt idx="7">
                  <c:v>3240</c:v>
                </c:pt>
                <c:pt idx="8">
                  <c:v>2169</c:v>
                </c:pt>
                <c:pt idx="9">
                  <c:v>1710</c:v>
                </c:pt>
                <c:pt idx="10">
                  <c:v>1010</c:v>
                </c:pt>
                <c:pt idx="11">
                  <c:v>422</c:v>
                </c:pt>
                <c:pt idx="12">
                  <c:v>-279</c:v>
                </c:pt>
                <c:pt idx="13">
                  <c:v>-732</c:v>
                </c:pt>
                <c:pt idx="14">
                  <c:v>-1312</c:v>
                </c:pt>
                <c:pt idx="15">
                  <c:v>-2005</c:v>
                </c:pt>
                <c:pt idx="16">
                  <c:v>-2366</c:v>
                </c:pt>
                <c:pt idx="17">
                  <c:v>-3226</c:v>
                </c:pt>
                <c:pt idx="18">
                  <c:v>-3558</c:v>
                </c:pt>
                <c:pt idx="19">
                  <c:v>-4159</c:v>
                </c:pt>
                <c:pt idx="20">
                  <c:v>-5477</c:v>
                </c:pt>
                <c:pt idx="21">
                  <c:v>-5905</c:v>
                </c:pt>
                <c:pt idx="22">
                  <c:v>-6633</c:v>
                </c:pt>
                <c:pt idx="23">
                  <c:v>-7862</c:v>
                </c:pt>
                <c:pt idx="24">
                  <c:v>-8569</c:v>
                </c:pt>
                <c:pt idx="25">
                  <c:v>-9108</c:v>
                </c:pt>
                <c:pt idx="26">
                  <c:v>-9804</c:v>
                </c:pt>
                <c:pt idx="27">
                  <c:v>-10674</c:v>
                </c:pt>
                <c:pt idx="28">
                  <c:v>-11936</c:v>
                </c:pt>
                <c:pt idx="29">
                  <c:v>-14040</c:v>
                </c:pt>
                <c:pt idx="30">
                  <c:v>-23970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'MAY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'MAY 19 MOS estimates'!$L$5:$L$35</c:f>
              <c:numCache>
                <c:formatCode>#,##0</c:formatCode>
                <c:ptCount val="31"/>
                <c:pt idx="0">
                  <c:v>16395.000199999999</c:v>
                </c:pt>
                <c:pt idx="1">
                  <c:v>8438.7718800000002</c:v>
                </c:pt>
                <c:pt idx="2">
                  <c:v>7411.2772199999999</c:v>
                </c:pt>
                <c:pt idx="3">
                  <c:v>6834.9998800000003</c:v>
                </c:pt>
                <c:pt idx="4">
                  <c:v>6120.8667800000003</c:v>
                </c:pt>
                <c:pt idx="5">
                  <c:v>5753.7656399999996</c:v>
                </c:pt>
                <c:pt idx="6">
                  <c:v>5478.9991799999998</c:v>
                </c:pt>
                <c:pt idx="7">
                  <c:v>4809.9993000000004</c:v>
                </c:pt>
                <c:pt idx="8">
                  <c:v>4570.9996199999996</c:v>
                </c:pt>
                <c:pt idx="9">
                  <c:v>4360.1427199999998</c:v>
                </c:pt>
                <c:pt idx="10">
                  <c:v>4013.9997800000001</c:v>
                </c:pt>
                <c:pt idx="11">
                  <c:v>3836.5742500000001</c:v>
                </c:pt>
                <c:pt idx="12">
                  <c:v>3665.44875</c:v>
                </c:pt>
                <c:pt idx="13">
                  <c:v>3491.0814099999998</c:v>
                </c:pt>
                <c:pt idx="14">
                  <c:v>3346.2960600000001</c:v>
                </c:pt>
                <c:pt idx="15">
                  <c:v>3132.6127999999999</c:v>
                </c:pt>
                <c:pt idx="16">
                  <c:v>2888.0850700000001</c:v>
                </c:pt>
                <c:pt idx="17">
                  <c:v>2639.5058399999998</c:v>
                </c:pt>
                <c:pt idx="18">
                  <c:v>2324.3603400000002</c:v>
                </c:pt>
                <c:pt idx="19">
                  <c:v>1884.43788</c:v>
                </c:pt>
                <c:pt idx="20">
                  <c:v>1604.2297100000001</c:v>
                </c:pt>
                <c:pt idx="21">
                  <c:v>1380.40825</c:v>
                </c:pt>
                <c:pt idx="22">
                  <c:v>1071.5939900000001</c:v>
                </c:pt>
                <c:pt idx="23">
                  <c:v>851.52288999999996</c:v>
                </c:pt>
                <c:pt idx="24">
                  <c:v>697.07064000000003</c:v>
                </c:pt>
                <c:pt idx="25">
                  <c:v>369.44727</c:v>
                </c:pt>
                <c:pt idx="26">
                  <c:v>15.92388</c:v>
                </c:pt>
                <c:pt idx="27">
                  <c:v>-244.63869</c:v>
                </c:pt>
                <c:pt idx="28">
                  <c:v>-394.97071</c:v>
                </c:pt>
                <c:pt idx="29">
                  <c:v>-1301.94748</c:v>
                </c:pt>
                <c:pt idx="30">
                  <c:v>-9675.7088999999996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'MAY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'MAY 19 MOS estimates'!$M$5:$M$35</c:f>
              <c:numCache>
                <c:formatCode>#,##0</c:formatCode>
                <c:ptCount val="31"/>
                <c:pt idx="0">
                  <c:v>11082</c:v>
                </c:pt>
                <c:pt idx="1">
                  <c:v>7198</c:v>
                </c:pt>
                <c:pt idx="2">
                  <c:v>5595</c:v>
                </c:pt>
                <c:pt idx="3">
                  <c:v>4435</c:v>
                </c:pt>
                <c:pt idx="4">
                  <c:v>4030</c:v>
                </c:pt>
                <c:pt idx="5">
                  <c:v>3863</c:v>
                </c:pt>
                <c:pt idx="6">
                  <c:v>3022</c:v>
                </c:pt>
                <c:pt idx="7">
                  <c:v>2111</c:v>
                </c:pt>
                <c:pt idx="8">
                  <c:v>1801</c:v>
                </c:pt>
                <c:pt idx="9">
                  <c:v>1502</c:v>
                </c:pt>
                <c:pt idx="10">
                  <c:v>1313</c:v>
                </c:pt>
                <c:pt idx="11">
                  <c:v>1096</c:v>
                </c:pt>
                <c:pt idx="12">
                  <c:v>701</c:v>
                </c:pt>
                <c:pt idx="13">
                  <c:v>439</c:v>
                </c:pt>
                <c:pt idx="14">
                  <c:v>359</c:v>
                </c:pt>
                <c:pt idx="15">
                  <c:v>132</c:v>
                </c:pt>
                <c:pt idx="16">
                  <c:v>33</c:v>
                </c:pt>
                <c:pt idx="17">
                  <c:v>-126</c:v>
                </c:pt>
                <c:pt idx="18">
                  <c:v>-296</c:v>
                </c:pt>
                <c:pt idx="19">
                  <c:v>-535</c:v>
                </c:pt>
                <c:pt idx="20">
                  <c:v>-876</c:v>
                </c:pt>
                <c:pt idx="21">
                  <c:v>-1125</c:v>
                </c:pt>
                <c:pt idx="22">
                  <c:v>-1234</c:v>
                </c:pt>
                <c:pt idx="23">
                  <c:v>-1527</c:v>
                </c:pt>
                <c:pt idx="24">
                  <c:v>-1924</c:v>
                </c:pt>
                <c:pt idx="25">
                  <c:v>-2184</c:v>
                </c:pt>
                <c:pt idx="26">
                  <c:v>-2398</c:v>
                </c:pt>
                <c:pt idx="27">
                  <c:v>-2657</c:v>
                </c:pt>
                <c:pt idx="28">
                  <c:v>-2944</c:v>
                </c:pt>
                <c:pt idx="29">
                  <c:v>-3414</c:v>
                </c:pt>
                <c:pt idx="30">
                  <c:v>-8957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'MAY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'MAY 19 MOS estimates'!$N$5:$N$35</c:f>
              <c:numCache>
                <c:formatCode>#,##0</c:formatCode>
                <c:ptCount val="31"/>
                <c:pt idx="0">
                  <c:v>346</c:v>
                </c:pt>
                <c:pt idx="1">
                  <c:v>134</c:v>
                </c:pt>
                <c:pt idx="2">
                  <c:v>106</c:v>
                </c:pt>
                <c:pt idx="3">
                  <c:v>100</c:v>
                </c:pt>
                <c:pt idx="4">
                  <c:v>92</c:v>
                </c:pt>
                <c:pt idx="5">
                  <c:v>86</c:v>
                </c:pt>
                <c:pt idx="6">
                  <c:v>82</c:v>
                </c:pt>
                <c:pt idx="7">
                  <c:v>81</c:v>
                </c:pt>
                <c:pt idx="8">
                  <c:v>76</c:v>
                </c:pt>
                <c:pt idx="9">
                  <c:v>71</c:v>
                </c:pt>
                <c:pt idx="10">
                  <c:v>67</c:v>
                </c:pt>
                <c:pt idx="11">
                  <c:v>65</c:v>
                </c:pt>
                <c:pt idx="12">
                  <c:v>59</c:v>
                </c:pt>
                <c:pt idx="13">
                  <c:v>53</c:v>
                </c:pt>
                <c:pt idx="14">
                  <c:v>51</c:v>
                </c:pt>
                <c:pt idx="15">
                  <c:v>46</c:v>
                </c:pt>
                <c:pt idx="16">
                  <c:v>42</c:v>
                </c:pt>
                <c:pt idx="17">
                  <c:v>40</c:v>
                </c:pt>
                <c:pt idx="18">
                  <c:v>39</c:v>
                </c:pt>
                <c:pt idx="19">
                  <c:v>34</c:v>
                </c:pt>
                <c:pt idx="20">
                  <c:v>31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9</c:v>
                </c:pt>
                <c:pt idx="25">
                  <c:v>-56</c:v>
                </c:pt>
                <c:pt idx="26">
                  <c:v>-303</c:v>
                </c:pt>
                <c:pt idx="27">
                  <c:v>-780</c:v>
                </c:pt>
                <c:pt idx="28">
                  <c:v>-1956</c:v>
                </c:pt>
                <c:pt idx="29">
                  <c:v>-3317</c:v>
                </c:pt>
                <c:pt idx="30">
                  <c:v>-11657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'MAY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'MAY 19 MOS estimates'!$O$5:$O$35</c:f>
              <c:numCache>
                <c:formatCode>#,##0</c:formatCode>
                <c:ptCount val="31"/>
                <c:pt idx="0">
                  <c:v>6199</c:v>
                </c:pt>
                <c:pt idx="1">
                  <c:v>3623</c:v>
                </c:pt>
                <c:pt idx="2">
                  <c:v>3226</c:v>
                </c:pt>
                <c:pt idx="3">
                  <c:v>2889</c:v>
                </c:pt>
                <c:pt idx="4">
                  <c:v>2567</c:v>
                </c:pt>
                <c:pt idx="5">
                  <c:v>2053</c:v>
                </c:pt>
                <c:pt idx="6">
                  <c:v>1862</c:v>
                </c:pt>
                <c:pt idx="7">
                  <c:v>1567</c:v>
                </c:pt>
                <c:pt idx="8">
                  <c:v>1275</c:v>
                </c:pt>
                <c:pt idx="9">
                  <c:v>1196</c:v>
                </c:pt>
                <c:pt idx="10">
                  <c:v>967</c:v>
                </c:pt>
                <c:pt idx="11">
                  <c:v>783</c:v>
                </c:pt>
                <c:pt idx="12">
                  <c:v>679</c:v>
                </c:pt>
                <c:pt idx="13">
                  <c:v>399</c:v>
                </c:pt>
                <c:pt idx="14">
                  <c:v>26</c:v>
                </c:pt>
                <c:pt idx="15">
                  <c:v>-304</c:v>
                </c:pt>
                <c:pt idx="16">
                  <c:v>-674</c:v>
                </c:pt>
                <c:pt idx="17">
                  <c:v>-950</c:v>
                </c:pt>
                <c:pt idx="18">
                  <c:v>-1149</c:v>
                </c:pt>
                <c:pt idx="19">
                  <c:v>-1293</c:v>
                </c:pt>
                <c:pt idx="20">
                  <c:v>-1376</c:v>
                </c:pt>
                <c:pt idx="21">
                  <c:v>-1511</c:v>
                </c:pt>
                <c:pt idx="22">
                  <c:v>-1699</c:v>
                </c:pt>
                <c:pt idx="23">
                  <c:v>-1798</c:v>
                </c:pt>
                <c:pt idx="24">
                  <c:v>-2038</c:v>
                </c:pt>
                <c:pt idx="25">
                  <c:v>-2177</c:v>
                </c:pt>
                <c:pt idx="26">
                  <c:v>-2432</c:v>
                </c:pt>
                <c:pt idx="27">
                  <c:v>-2684</c:v>
                </c:pt>
                <c:pt idx="28">
                  <c:v>-3272</c:v>
                </c:pt>
                <c:pt idx="29">
                  <c:v>-4406</c:v>
                </c:pt>
                <c:pt idx="30">
                  <c:v>-10703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391440"/>
        <c:axId val="711060584"/>
      </c:lineChart>
      <c:catAx>
        <c:axId val="70639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0605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110605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6391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tabSelected="1" zoomScale="85" zoomScaleNormal="85" workbookViewId="0">
      <selection activeCell="O38" sqref="O38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5" t="s">
        <v>22</v>
      </c>
      <c r="D2" s="65"/>
      <c r="E2" s="65"/>
      <c r="F2" s="65"/>
      <c r="G2" s="65"/>
      <c r="H2" s="65"/>
    </row>
    <row r="3" spans="2:31" ht="29.25" customHeight="1" x14ac:dyDescent="0.25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f>MAX(K5:K35)</f>
        <v>16713</v>
      </c>
      <c r="E5" s="39">
        <f>MAX(L5:L35)</f>
        <v>17569.99987</v>
      </c>
      <c r="F5" s="39">
        <f>MAX(M5:M35)</f>
        <v>11641</v>
      </c>
      <c r="G5" s="39">
        <f>MAX(N5:N35)</f>
        <v>1170</v>
      </c>
      <c r="H5" s="39">
        <f>MAX(O5:O35)</f>
        <v>8126</v>
      </c>
      <c r="I5" s="1">
        <v>1</v>
      </c>
      <c r="J5" s="42">
        <v>1</v>
      </c>
      <c r="K5" s="34">
        <v>16713</v>
      </c>
      <c r="L5" s="18">
        <v>17569.99987</v>
      </c>
      <c r="M5" s="18">
        <v>11641</v>
      </c>
      <c r="N5" s="18">
        <v>1170</v>
      </c>
      <c r="O5" s="33">
        <v>8126</v>
      </c>
      <c r="AC5"/>
      <c r="AD5" s="2"/>
      <c r="AE5" s="6"/>
    </row>
    <row r="6" spans="2:31" ht="13.2" x14ac:dyDescent="0.25">
      <c r="B6" s="41"/>
      <c r="C6" s="40" t="s">
        <v>13</v>
      </c>
      <c r="D6" s="39">
        <f>-MIN(K5:K35)</f>
        <v>19023</v>
      </c>
      <c r="E6" s="39">
        <f>-MIN(L5:L35)</f>
        <v>16359.64639</v>
      </c>
      <c r="F6" s="39">
        <f>-MIN(M5:M35)</f>
        <v>7184</v>
      </c>
      <c r="G6" s="39">
        <f>-MIN(N5:N35)</f>
        <v>9977</v>
      </c>
      <c r="H6" s="39">
        <f>-MIN(O5:O35)</f>
        <v>14952</v>
      </c>
      <c r="I6" s="1">
        <v>2</v>
      </c>
      <c r="J6" s="43">
        <v>1</v>
      </c>
      <c r="K6" s="34">
        <v>11987</v>
      </c>
      <c r="L6" s="18">
        <v>5786.5964700000004</v>
      </c>
      <c r="M6" s="18">
        <v>4828</v>
      </c>
      <c r="N6" s="18">
        <v>121</v>
      </c>
      <c r="O6" s="35">
        <v>4222</v>
      </c>
      <c r="AC6"/>
      <c r="AD6" s="2"/>
    </row>
    <row r="7" spans="2:31" ht="13.2" x14ac:dyDescent="0.25">
      <c r="I7" s="1">
        <v>3</v>
      </c>
      <c r="J7" s="43">
        <v>1</v>
      </c>
      <c r="K7" s="34">
        <v>8254</v>
      </c>
      <c r="L7" s="18">
        <v>4611.3849499999997</v>
      </c>
      <c r="M7" s="18">
        <v>3306</v>
      </c>
      <c r="N7" s="18">
        <v>104</v>
      </c>
      <c r="O7" s="35">
        <v>3489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7294</v>
      </c>
      <c r="L8" s="18">
        <v>4143.3056399999996</v>
      </c>
      <c r="M8" s="18">
        <v>2589</v>
      </c>
      <c r="N8" s="18">
        <v>95</v>
      </c>
      <c r="O8" s="35">
        <v>3049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5278</v>
      </c>
      <c r="L9" s="18">
        <v>3788.3369299999999</v>
      </c>
      <c r="M9" s="18">
        <v>1948</v>
      </c>
      <c r="N9" s="18">
        <v>91</v>
      </c>
      <c r="O9" s="35">
        <v>2514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3443</v>
      </c>
      <c r="L10" s="18">
        <v>3354.0001299999999</v>
      </c>
      <c r="M10" s="18">
        <v>1467</v>
      </c>
      <c r="N10" s="18">
        <v>82</v>
      </c>
      <c r="O10" s="35">
        <v>2309</v>
      </c>
      <c r="W10" s="5"/>
      <c r="AC10"/>
      <c r="AD10" s="2"/>
    </row>
    <row r="11" spans="2:31" ht="12.75" customHeight="1" x14ac:dyDescent="0.25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2810</v>
      </c>
      <c r="L11" s="18">
        <v>3119.0703600000002</v>
      </c>
      <c r="M11" s="18">
        <v>1317</v>
      </c>
      <c r="N11" s="18">
        <v>75</v>
      </c>
      <c r="O11" s="35">
        <v>2229</v>
      </c>
      <c r="W11" s="5"/>
      <c r="AC11"/>
      <c r="AD11" s="2"/>
    </row>
    <row r="12" spans="2:31" ht="13.2" x14ac:dyDescent="0.25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1979</v>
      </c>
      <c r="L12" s="18">
        <v>2571.2593400000001</v>
      </c>
      <c r="M12" s="18">
        <v>1104</v>
      </c>
      <c r="N12" s="18">
        <v>72</v>
      </c>
      <c r="O12" s="35">
        <v>1978</v>
      </c>
      <c r="W12" s="5"/>
      <c r="AC12"/>
      <c r="AD12" s="2"/>
    </row>
    <row r="13" spans="2:31" ht="13.2" x14ac:dyDescent="0.25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1621</v>
      </c>
      <c r="L13" s="18">
        <v>2384.9997800000001</v>
      </c>
      <c r="M13" s="18">
        <v>947</v>
      </c>
      <c r="N13" s="18">
        <v>68</v>
      </c>
      <c r="O13" s="35">
        <v>1810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938</v>
      </c>
      <c r="L14" s="18">
        <v>2162.0000599999998</v>
      </c>
      <c r="M14" s="18">
        <v>620</v>
      </c>
      <c r="N14" s="18">
        <v>64</v>
      </c>
      <c r="O14" s="35">
        <v>1656</v>
      </c>
      <c r="W14" s="5"/>
      <c r="AC14"/>
      <c r="AD14" s="2"/>
    </row>
    <row r="15" spans="2:31" ht="12.75" customHeight="1" x14ac:dyDescent="0.25">
      <c r="C15" s="57" t="s">
        <v>0</v>
      </c>
      <c r="D15" s="31">
        <f>MAX(K5:K35)</f>
        <v>16713</v>
      </c>
      <c r="E15" s="32">
        <f>MAX(L5:L35)</f>
        <v>17569.99987</v>
      </c>
      <c r="F15" s="32">
        <f>MAX(M5:M35)</f>
        <v>11641</v>
      </c>
      <c r="G15" s="32">
        <f>MAX(N5:N35)</f>
        <v>1170</v>
      </c>
      <c r="H15" s="33">
        <f>MAX(O5:O35)</f>
        <v>8126</v>
      </c>
      <c r="I15" s="1">
        <v>11</v>
      </c>
      <c r="J15" s="43">
        <v>1</v>
      </c>
      <c r="K15" s="34">
        <v>125</v>
      </c>
      <c r="L15" s="18">
        <v>2000.0595900000001</v>
      </c>
      <c r="M15" s="18">
        <v>519</v>
      </c>
      <c r="N15" s="18">
        <v>57</v>
      </c>
      <c r="O15" s="35">
        <v>1512</v>
      </c>
      <c r="W15" s="8"/>
      <c r="AC15"/>
      <c r="AD15" s="2"/>
    </row>
    <row r="16" spans="2:31" ht="13.2" x14ac:dyDescent="0.25">
      <c r="C16" s="58">
        <v>0.95</v>
      </c>
      <c r="D16" s="34">
        <f>PERCENTILE(K5:K35, 0.95)</f>
        <v>10120.5</v>
      </c>
      <c r="E16" s="18">
        <f>PERCENTILE(L5:L35, 0.95)</f>
        <v>5198.99071</v>
      </c>
      <c r="F16" s="18">
        <f>PERCENTILE(M5:M35, 0.95)</f>
        <v>4067</v>
      </c>
      <c r="G16" s="18">
        <f>PERCENTILE(N5:N35, 0.95)</f>
        <v>112.5</v>
      </c>
      <c r="H16" s="35">
        <f>PERCENTILE(O5:O35, 0.95)</f>
        <v>3855.5</v>
      </c>
      <c r="I16" s="1">
        <v>12</v>
      </c>
      <c r="J16" s="43">
        <v>1</v>
      </c>
      <c r="K16" s="34">
        <v>-264</v>
      </c>
      <c r="L16" s="18">
        <v>1778.2498599999999</v>
      </c>
      <c r="M16" s="18">
        <v>225</v>
      </c>
      <c r="N16" s="18">
        <v>53</v>
      </c>
      <c r="O16" s="35">
        <v>1161</v>
      </c>
      <c r="W16" s="8"/>
      <c r="AC16"/>
      <c r="AD16" s="2"/>
    </row>
    <row r="17" spans="2:30" ht="13.2" x14ac:dyDescent="0.25">
      <c r="C17" s="59">
        <v>0.75</v>
      </c>
      <c r="D17" s="34">
        <f>PERCENTILE(K5:K35, 0.75)</f>
        <v>1800</v>
      </c>
      <c r="E17" s="18">
        <f>PERCENTILE(L5:L35, 0.75)</f>
        <v>2478.1295600000003</v>
      </c>
      <c r="F17" s="18">
        <f>PERCENTILE(M5:M35, 0.75)</f>
        <v>1025.5</v>
      </c>
      <c r="G17" s="18">
        <f>PERCENTILE(N5:N35, 0.75)</f>
        <v>70</v>
      </c>
      <c r="H17" s="35">
        <f>PERCENTILE(O5:O35, 0.75)</f>
        <v>1894</v>
      </c>
      <c r="I17" s="1">
        <v>13</v>
      </c>
      <c r="J17" s="43">
        <v>1</v>
      </c>
      <c r="K17" s="34">
        <v>-939</v>
      </c>
      <c r="L17" s="18">
        <v>1656.7866100000001</v>
      </c>
      <c r="M17" s="18">
        <v>-93</v>
      </c>
      <c r="N17" s="18">
        <v>48</v>
      </c>
      <c r="O17" s="35">
        <v>1037</v>
      </c>
      <c r="W17" s="5"/>
      <c r="AC17"/>
      <c r="AD17" s="2"/>
    </row>
    <row r="18" spans="2:30" ht="13.2" x14ac:dyDescent="0.25">
      <c r="C18" s="59">
        <v>0.5</v>
      </c>
      <c r="D18" s="34">
        <f>PERCENTILE(K5:K35, 0.5)</f>
        <v>-2442</v>
      </c>
      <c r="E18" s="18">
        <f>PERCENTILE(L5:L35, 0.5)</f>
        <v>1138.34764</v>
      </c>
      <c r="F18" s="18">
        <f>PERCENTILE(M5:M35, 0.5)</f>
        <v>-789</v>
      </c>
      <c r="G18" s="18">
        <f>PERCENTILE(N5:N35, 0.5)</f>
        <v>38</v>
      </c>
      <c r="H18" s="35">
        <f>PERCENTILE(O5:O35, 0.5)</f>
        <v>334</v>
      </c>
      <c r="I18" s="1">
        <v>14</v>
      </c>
      <c r="J18" s="43">
        <v>1</v>
      </c>
      <c r="K18" s="34">
        <v>-1621</v>
      </c>
      <c r="L18" s="18">
        <v>1562.2486100000001</v>
      </c>
      <c r="M18" s="18">
        <v>-379</v>
      </c>
      <c r="N18" s="18">
        <v>46</v>
      </c>
      <c r="O18" s="35">
        <v>884</v>
      </c>
      <c r="W18" s="5"/>
      <c r="AC18"/>
      <c r="AD18" s="2"/>
    </row>
    <row r="19" spans="2:30" ht="13.2" x14ac:dyDescent="0.25">
      <c r="C19" s="59">
        <v>0.25</v>
      </c>
      <c r="D19" s="34">
        <f>PERCENTILE(K5:K35, 0.25)</f>
        <v>-7208</v>
      </c>
      <c r="E19" s="18">
        <f>PERCENTILE(L5:L35, 0.25)</f>
        <v>-316.96922000000001</v>
      </c>
      <c r="F19" s="18">
        <f>PERCENTILE(M5:M35, 0.25)</f>
        <v>-2168</v>
      </c>
      <c r="G19" s="18">
        <f>PERCENTILE(N5:N35, 0.25)</f>
        <v>15.5</v>
      </c>
      <c r="H19" s="35">
        <f>PERCENTILE(O5:O35, 0.25)</f>
        <v>-1586</v>
      </c>
      <c r="I19" s="1">
        <v>15</v>
      </c>
      <c r="J19" s="43">
        <v>1</v>
      </c>
      <c r="K19" s="34">
        <v>-2048</v>
      </c>
      <c r="L19" s="18">
        <v>1416.8381199999999</v>
      </c>
      <c r="M19" s="18">
        <v>-710</v>
      </c>
      <c r="N19" s="18">
        <v>40</v>
      </c>
      <c r="O19" s="35">
        <v>698</v>
      </c>
      <c r="P19" s="4"/>
      <c r="W19" s="5"/>
      <c r="AC19"/>
      <c r="AD19" s="2"/>
    </row>
    <row r="20" spans="2:30" ht="13.2" x14ac:dyDescent="0.25">
      <c r="C20" s="58">
        <v>0.05</v>
      </c>
      <c r="D20" s="34">
        <f>PERCENTILE(K5:K35, 0.05)</f>
        <v>-13308.5</v>
      </c>
      <c r="E20" s="18">
        <f>PERCENTILE(L5:L35, 0.05)</f>
        <v>-1502.2227400000002</v>
      </c>
      <c r="F20" s="18">
        <f>PERCENTILE(M5:M35, 0.05)</f>
        <v>-3983</v>
      </c>
      <c r="G20" s="18">
        <f>PERCENTILE(N5:N35, 0.05)</f>
        <v>-1197</v>
      </c>
      <c r="H20" s="35">
        <f>PERCENTILE(O5:O35, 0.05)</f>
        <v>-3705.5</v>
      </c>
      <c r="I20" s="1">
        <v>16</v>
      </c>
      <c r="J20" s="43">
        <v>1</v>
      </c>
      <c r="K20" s="34">
        <v>-2442</v>
      </c>
      <c r="L20" s="18">
        <v>1138.34764</v>
      </c>
      <c r="M20" s="18">
        <v>-789</v>
      </c>
      <c r="N20" s="18">
        <v>38</v>
      </c>
      <c r="O20" s="35">
        <v>334</v>
      </c>
      <c r="P20" s="4"/>
      <c r="W20" s="5"/>
      <c r="AC20"/>
      <c r="AD20" s="2"/>
    </row>
    <row r="21" spans="2:30" ht="13.2" x14ac:dyDescent="0.25">
      <c r="C21" s="63" t="s">
        <v>3</v>
      </c>
      <c r="D21" s="34">
        <f>MIN(K5:K35)</f>
        <v>-19023</v>
      </c>
      <c r="E21" s="18">
        <f>MIN(L5:L35)</f>
        <v>-16359.64639</v>
      </c>
      <c r="F21" s="18">
        <f>MIN(M5:M35)</f>
        <v>-7184</v>
      </c>
      <c r="G21" s="18">
        <f>MIN(N5:N35)</f>
        <v>-9977</v>
      </c>
      <c r="H21" s="35">
        <f>MIN(O5:O35)</f>
        <v>-14952</v>
      </c>
      <c r="I21" s="1">
        <v>17</v>
      </c>
      <c r="J21" s="43">
        <v>1</v>
      </c>
      <c r="K21" s="34">
        <v>-2871</v>
      </c>
      <c r="L21" s="18">
        <v>950.00031999999999</v>
      </c>
      <c r="M21" s="18">
        <v>-1020</v>
      </c>
      <c r="N21" s="18">
        <v>34</v>
      </c>
      <c r="O21" s="35">
        <v>-59</v>
      </c>
      <c r="P21" s="4"/>
      <c r="W21" s="5"/>
      <c r="AC21"/>
      <c r="AD21" s="2"/>
    </row>
    <row r="22" spans="2:30" ht="13.2" x14ac:dyDescent="0.25">
      <c r="C22" s="61" t="s">
        <v>1</v>
      </c>
      <c r="D22" s="31">
        <f>AVERAGE(K5:K35)</f>
        <v>-2397.3548387096776</v>
      </c>
      <c r="E22" s="32">
        <f>AVERAGE(L5:L35)</f>
        <v>1253.1041087096764</v>
      </c>
      <c r="F22" s="32">
        <f>AVERAGE(M5:M35)</f>
        <v>-359.41935483870969</v>
      </c>
      <c r="G22" s="32">
        <f>AVERAGE(N5:N35)</f>
        <v>-329.54838709677421</v>
      </c>
      <c r="H22" s="33">
        <f>AVERAGE(O5:O35)</f>
        <v>-55.354838709677416</v>
      </c>
      <c r="I22" s="1">
        <v>18</v>
      </c>
      <c r="J22" s="43">
        <v>1</v>
      </c>
      <c r="K22" s="34">
        <v>-3750</v>
      </c>
      <c r="L22" s="18">
        <v>774.13315999999998</v>
      </c>
      <c r="M22" s="18">
        <v>-1246</v>
      </c>
      <c r="N22" s="18">
        <v>32</v>
      </c>
      <c r="O22" s="35">
        <v>-272</v>
      </c>
      <c r="P22" s="4"/>
      <c r="W22" s="5"/>
    </row>
    <row r="23" spans="2:30" ht="13.2" x14ac:dyDescent="0.25">
      <c r="C23" s="24" t="s">
        <v>4</v>
      </c>
      <c r="D23" s="34">
        <f>STDEV(K5:K35)</f>
        <v>7703.2620256978889</v>
      </c>
      <c r="E23" s="18">
        <f>STDEV(L5:L35)</f>
        <v>4751.0682168895464</v>
      </c>
      <c r="F23" s="18">
        <f>STDEV(M5:M35)</f>
        <v>3285.2803814813487</v>
      </c>
      <c r="G23" s="18">
        <f>STDEV(N5:N35)</f>
        <v>1844.298888262776</v>
      </c>
      <c r="H23" s="35">
        <f>STDEV(O5:O35)</f>
        <v>3748.6454669065652</v>
      </c>
      <c r="I23" s="1">
        <v>19</v>
      </c>
      <c r="J23" s="43">
        <v>1</v>
      </c>
      <c r="K23" s="34">
        <v>-4629</v>
      </c>
      <c r="L23" s="18">
        <v>626.99954000000002</v>
      </c>
      <c r="M23" s="18">
        <v>-1342</v>
      </c>
      <c r="N23" s="18">
        <v>29</v>
      </c>
      <c r="O23" s="35">
        <v>-435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0.35483870967741937</v>
      </c>
      <c r="E24" s="46">
        <f>COUNTIF(L$5:L$35,"&gt;=0")/COUNTA(L$5:L$35)</f>
        <v>0.67741935483870963</v>
      </c>
      <c r="F24" s="46">
        <f>COUNTIF(M$5:M$35,"&gt;=0")/COUNTA(M$5:M$35)</f>
        <v>0.38709677419354838</v>
      </c>
      <c r="G24" s="46">
        <f>COUNTIF(N$5:N$35,"&gt;=0")/COUNTA(N$5:N$35)</f>
        <v>0.80645161290322576</v>
      </c>
      <c r="H24" s="47">
        <f>COUNTIF(O$5:O$35,"&gt;=0")/COUNTA(O$5:O$35)</f>
        <v>0.5161290322580645</v>
      </c>
      <c r="I24" s="1">
        <v>20</v>
      </c>
      <c r="J24" s="43">
        <v>1</v>
      </c>
      <c r="K24" s="34">
        <v>-5219</v>
      </c>
      <c r="L24" s="18">
        <v>437.99909000000002</v>
      </c>
      <c r="M24" s="18">
        <v>-1501</v>
      </c>
      <c r="N24" s="18">
        <v>28</v>
      </c>
      <c r="O24" s="35">
        <v>-663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0.64516129032258063</v>
      </c>
      <c r="E25" s="48">
        <f>1-E24</f>
        <v>0.32258064516129037</v>
      </c>
      <c r="F25" s="48">
        <f>1-F24</f>
        <v>0.61290322580645162</v>
      </c>
      <c r="G25" s="48">
        <f>1-G24</f>
        <v>0.19354838709677424</v>
      </c>
      <c r="H25" s="49">
        <f>1-H24</f>
        <v>0.4838709677419355</v>
      </c>
      <c r="I25" s="1">
        <v>21</v>
      </c>
      <c r="J25" s="43">
        <v>1</v>
      </c>
      <c r="K25" s="34">
        <v>-5918</v>
      </c>
      <c r="L25" s="18">
        <v>244.07957999999999</v>
      </c>
      <c r="M25" s="18">
        <v>-1648</v>
      </c>
      <c r="N25" s="18">
        <v>23</v>
      </c>
      <c r="O25" s="35">
        <v>-903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</row>
    <row r="26" spans="2:30" ht="13.2" x14ac:dyDescent="0.25">
      <c r="C26" s="55" t="s">
        <v>2</v>
      </c>
      <c r="D26" s="56">
        <f>MEDIAN(K5:K35)</f>
        <v>-2442</v>
      </c>
      <c r="E26" s="56">
        <f>MEDIAN(L5:L35)</f>
        <v>1138.34764</v>
      </c>
      <c r="F26" s="56">
        <f>MEDIAN(M5:M35)</f>
        <v>-789</v>
      </c>
      <c r="G26" s="56">
        <f>MEDIAN(N5:N35)</f>
        <v>38</v>
      </c>
      <c r="H26" s="56">
        <f>MEDIAN(O5:O35)</f>
        <v>334</v>
      </c>
      <c r="I26" s="1">
        <v>22</v>
      </c>
      <c r="J26" s="43">
        <v>1</v>
      </c>
      <c r="K26" s="34">
        <v>-6406</v>
      </c>
      <c r="L26" s="18">
        <v>-24.641500000000001</v>
      </c>
      <c r="M26" s="18">
        <v>-1864</v>
      </c>
      <c r="N26" s="18">
        <v>20</v>
      </c>
      <c r="O26" s="35">
        <v>-1127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-6825</v>
      </c>
      <c r="L27" s="18">
        <v>-245.20410000000001</v>
      </c>
      <c r="M27" s="18">
        <v>-1976</v>
      </c>
      <c r="N27" s="18">
        <v>18</v>
      </c>
      <c r="O27" s="35">
        <v>-1477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-7591</v>
      </c>
      <c r="L28" s="18">
        <v>-388.73433999999997</v>
      </c>
      <c r="M28" s="18">
        <v>-2360</v>
      </c>
      <c r="N28" s="18">
        <v>13</v>
      </c>
      <c r="O28" s="35">
        <v>-1695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-8435</v>
      </c>
      <c r="L29" s="18">
        <v>-643.92147</v>
      </c>
      <c r="M29" s="18">
        <v>-2509</v>
      </c>
      <c r="N29" s="18">
        <v>11</v>
      </c>
      <c r="O29" s="35">
        <v>-1867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-8932</v>
      </c>
      <c r="L30" s="18">
        <v>-715.77149999999995</v>
      </c>
      <c r="M30" s="18">
        <v>-2774</v>
      </c>
      <c r="N30" s="18">
        <v>-6</v>
      </c>
      <c r="O30" s="35">
        <v>-2127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64">
        <v>1</v>
      </c>
      <c r="K31" s="34">
        <v>-9872</v>
      </c>
      <c r="L31" s="18">
        <v>-832.32227</v>
      </c>
      <c r="M31" s="18">
        <v>-3084</v>
      </c>
      <c r="N31" s="18">
        <v>-95</v>
      </c>
      <c r="O31" s="35">
        <v>-2679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64">
        <v>1</v>
      </c>
      <c r="K32" s="34">
        <v>-11358</v>
      </c>
      <c r="L32" s="18">
        <v>-1015.7812300000001</v>
      </c>
      <c r="M32" s="18">
        <v>-3208</v>
      </c>
      <c r="N32" s="18">
        <v>-176</v>
      </c>
      <c r="O32" s="35">
        <v>-3057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64">
        <v>1</v>
      </c>
      <c r="K33" s="34">
        <v>-12801</v>
      </c>
      <c r="L33" s="18">
        <v>-1256.44532</v>
      </c>
      <c r="M33" s="18">
        <v>-3739</v>
      </c>
      <c r="N33" s="18">
        <v>-329</v>
      </c>
      <c r="O33" s="35">
        <v>-3321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3.2" x14ac:dyDescent="0.25">
      <c r="B34" s="41"/>
      <c r="C34" s="41"/>
      <c r="I34" s="1">
        <v>30</v>
      </c>
      <c r="J34" s="64">
        <v>1</v>
      </c>
      <c r="K34" s="34">
        <v>-13816</v>
      </c>
      <c r="L34" s="18">
        <v>-1748.0001600000001</v>
      </c>
      <c r="M34" s="18">
        <v>-4227</v>
      </c>
      <c r="N34" s="18">
        <v>-2065</v>
      </c>
      <c r="O34" s="35">
        <v>-4090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I35" s="1">
        <v>31</v>
      </c>
      <c r="J35" s="44">
        <v>1</v>
      </c>
      <c r="K35" s="36">
        <v>-19023</v>
      </c>
      <c r="L35" s="23">
        <v>-16359.64639</v>
      </c>
      <c r="M35" s="23">
        <v>-7184</v>
      </c>
      <c r="N35" s="23">
        <v>-9977</v>
      </c>
      <c r="O35" s="37">
        <v>-14952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Y20" sqref="Y20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5" t="s">
        <v>24</v>
      </c>
      <c r="D2" s="65"/>
      <c r="E2" s="65"/>
      <c r="F2" s="65"/>
      <c r="G2" s="65"/>
      <c r="H2" s="65"/>
    </row>
    <row r="3" spans="2:31" ht="29.25" customHeight="1" x14ac:dyDescent="0.25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f>MAX(K5:K35)</f>
        <v>20462</v>
      </c>
      <c r="E5" s="39">
        <f t="shared" ref="E5:H5" si="0">MAX(L5:L35)</f>
        <v>9247.0002800000002</v>
      </c>
      <c r="F5" s="39">
        <f t="shared" si="0"/>
        <v>7758</v>
      </c>
      <c r="G5" s="39">
        <f t="shared" si="0"/>
        <v>454</v>
      </c>
      <c r="H5" s="39">
        <f t="shared" si="0"/>
        <v>8778</v>
      </c>
      <c r="I5" s="1">
        <v>1</v>
      </c>
      <c r="J5" s="42">
        <v>1</v>
      </c>
      <c r="K5" s="34">
        <v>20462</v>
      </c>
      <c r="L5" s="32">
        <v>9247.0002800000002</v>
      </c>
      <c r="M5" s="32">
        <v>7758</v>
      </c>
      <c r="N5" s="32">
        <v>454</v>
      </c>
      <c r="O5" s="33">
        <v>8778</v>
      </c>
      <c r="AC5"/>
      <c r="AD5" s="2"/>
      <c r="AE5" s="6"/>
    </row>
    <row r="6" spans="2:31" ht="13.2" x14ac:dyDescent="0.25">
      <c r="B6" s="41"/>
      <c r="C6" s="40" t="s">
        <v>13</v>
      </c>
      <c r="D6" s="39">
        <f>-MIN(K5:K35)</f>
        <v>23284</v>
      </c>
      <c r="E6" s="39">
        <f t="shared" ref="E6:H6" si="1">-MIN(L5:L35)</f>
        <v>8174.00072</v>
      </c>
      <c r="F6" s="39">
        <f t="shared" si="1"/>
        <v>11025</v>
      </c>
      <c r="G6" s="39">
        <f t="shared" si="1"/>
        <v>9166</v>
      </c>
      <c r="H6" s="39">
        <f t="shared" si="1"/>
        <v>8821</v>
      </c>
      <c r="I6" s="1">
        <v>2</v>
      </c>
      <c r="J6" s="43">
        <v>1</v>
      </c>
      <c r="K6" s="34">
        <v>11416</v>
      </c>
      <c r="L6" s="18">
        <v>8205.7275499999996</v>
      </c>
      <c r="M6" s="18">
        <v>2831</v>
      </c>
      <c r="N6" s="18">
        <v>119</v>
      </c>
      <c r="O6" s="35">
        <v>4476</v>
      </c>
      <c r="AC6"/>
      <c r="AD6" s="2"/>
    </row>
    <row r="7" spans="2:31" ht="13.2" x14ac:dyDescent="0.25">
      <c r="I7" s="1">
        <v>3</v>
      </c>
      <c r="J7" s="43">
        <v>1</v>
      </c>
      <c r="K7" s="34">
        <v>9509</v>
      </c>
      <c r="L7" s="18">
        <v>7945.3320400000002</v>
      </c>
      <c r="M7" s="18">
        <v>1980</v>
      </c>
      <c r="N7" s="18">
        <v>106</v>
      </c>
      <c r="O7" s="35">
        <v>3547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7748</v>
      </c>
      <c r="L8" s="18">
        <v>7612.2881100000004</v>
      </c>
      <c r="M8" s="18">
        <v>1690</v>
      </c>
      <c r="N8" s="18">
        <v>103</v>
      </c>
      <c r="O8" s="35">
        <v>3260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5749</v>
      </c>
      <c r="L9" s="18">
        <v>7398.0199199999997</v>
      </c>
      <c r="M9" s="18">
        <v>1267</v>
      </c>
      <c r="N9" s="18">
        <v>102</v>
      </c>
      <c r="O9" s="35">
        <v>2814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4394</v>
      </c>
      <c r="L10" s="18">
        <v>6462.0001099999999</v>
      </c>
      <c r="M10" s="18">
        <v>765</v>
      </c>
      <c r="N10" s="18">
        <v>97</v>
      </c>
      <c r="O10" s="35">
        <v>2601</v>
      </c>
      <c r="W10" s="5"/>
      <c r="AC10"/>
      <c r="AD10" s="2"/>
    </row>
    <row r="11" spans="2:31" ht="12.75" customHeight="1" x14ac:dyDescent="0.25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3052</v>
      </c>
      <c r="L11" s="18">
        <v>3793.9326599999999</v>
      </c>
      <c r="M11" s="18">
        <v>581</v>
      </c>
      <c r="N11" s="18">
        <v>94</v>
      </c>
      <c r="O11" s="35">
        <v>2342</v>
      </c>
      <c r="W11" s="5"/>
      <c r="AC11"/>
      <c r="AD11" s="2"/>
    </row>
    <row r="12" spans="2:31" ht="12.75" customHeight="1" x14ac:dyDescent="0.25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2500</v>
      </c>
      <c r="L12" s="18">
        <v>3319.0004199999998</v>
      </c>
      <c r="M12" s="18">
        <v>216</v>
      </c>
      <c r="N12" s="18">
        <v>90</v>
      </c>
      <c r="O12" s="35">
        <v>2195</v>
      </c>
      <c r="W12" s="5"/>
      <c r="AC12"/>
      <c r="AD12" s="2"/>
    </row>
    <row r="13" spans="2:31" ht="13.2" x14ac:dyDescent="0.25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2086</v>
      </c>
      <c r="L13" s="18">
        <v>2934.47723</v>
      </c>
      <c r="M13" s="18">
        <v>34</v>
      </c>
      <c r="N13" s="18">
        <v>86</v>
      </c>
      <c r="O13" s="35">
        <v>1941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1246</v>
      </c>
      <c r="L14" s="18">
        <v>2210.0227500000001</v>
      </c>
      <c r="M14" s="18">
        <v>-277</v>
      </c>
      <c r="N14" s="18">
        <v>82</v>
      </c>
      <c r="O14" s="35">
        <v>1506</v>
      </c>
      <c r="W14" s="5"/>
      <c r="AC14"/>
      <c r="AD14" s="2"/>
    </row>
    <row r="15" spans="2:31" ht="12.75" customHeight="1" x14ac:dyDescent="0.25">
      <c r="C15" s="57" t="s">
        <v>0</v>
      </c>
      <c r="D15" s="31">
        <f>MAX(K5:K35)</f>
        <v>20462</v>
      </c>
      <c r="E15" s="32">
        <f t="shared" ref="E15:H15" si="2">MAX(L5:L35)</f>
        <v>9247.0002800000002</v>
      </c>
      <c r="F15" s="32">
        <f t="shared" si="2"/>
        <v>7758</v>
      </c>
      <c r="G15" s="32">
        <f t="shared" si="2"/>
        <v>454</v>
      </c>
      <c r="H15" s="33">
        <f t="shared" si="2"/>
        <v>8778</v>
      </c>
      <c r="I15" s="1">
        <v>11</v>
      </c>
      <c r="J15" s="43">
        <v>1</v>
      </c>
      <c r="K15" s="34">
        <v>172</v>
      </c>
      <c r="L15" s="18">
        <v>1657.2360699999999</v>
      </c>
      <c r="M15" s="18">
        <v>-533</v>
      </c>
      <c r="N15" s="18">
        <v>74</v>
      </c>
      <c r="O15" s="35">
        <v>1315</v>
      </c>
      <c r="W15" s="8"/>
      <c r="AC15"/>
      <c r="AD15" s="2"/>
    </row>
    <row r="16" spans="2:31" ht="13.2" x14ac:dyDescent="0.25">
      <c r="C16" s="58">
        <v>0.95</v>
      </c>
      <c r="D16" s="34">
        <f>PERCENTILE(K5:K35, 0.95)</f>
        <v>10557.849999999995</v>
      </c>
      <c r="E16" s="18">
        <f t="shared" ref="E16:H16" si="3">PERCENTILE(L5:L35, 0.95)</f>
        <v>8088.5495704999994</v>
      </c>
      <c r="F16" s="18">
        <f t="shared" si="3"/>
        <v>2448.0499999999975</v>
      </c>
      <c r="G16" s="18">
        <f t="shared" si="3"/>
        <v>113.14999999999996</v>
      </c>
      <c r="H16" s="35">
        <f t="shared" si="3"/>
        <v>4057.9499999999975</v>
      </c>
      <c r="I16" s="1">
        <v>12</v>
      </c>
      <c r="J16" s="43">
        <v>1</v>
      </c>
      <c r="K16" s="34">
        <v>-13</v>
      </c>
      <c r="L16" s="18">
        <v>1451.0043900000001</v>
      </c>
      <c r="M16" s="18">
        <v>-687</v>
      </c>
      <c r="N16" s="18">
        <v>70</v>
      </c>
      <c r="O16" s="35">
        <v>1263</v>
      </c>
      <c r="W16" s="8"/>
      <c r="AC16"/>
      <c r="AD16" s="2"/>
    </row>
    <row r="17" spans="2:30" ht="13.2" x14ac:dyDescent="0.25">
      <c r="C17" s="59">
        <v>0.75</v>
      </c>
      <c r="D17" s="34">
        <f>PERCENTILE(K5:K35, 0.75)</f>
        <v>2396.5</v>
      </c>
      <c r="E17" s="18">
        <f t="shared" ref="E17:H17" si="4">PERCENTILE(L5:L35, 0.75)</f>
        <v>3222.8696224999999</v>
      </c>
      <c r="F17" s="18">
        <f t="shared" si="4"/>
        <v>170.5</v>
      </c>
      <c r="G17" s="18">
        <f t="shared" si="4"/>
        <v>89</v>
      </c>
      <c r="H17" s="35">
        <f t="shared" si="4"/>
        <v>2131.5</v>
      </c>
      <c r="I17" s="1">
        <v>13</v>
      </c>
      <c r="J17" s="43">
        <v>1</v>
      </c>
      <c r="K17" s="34">
        <v>-848</v>
      </c>
      <c r="L17" s="18">
        <v>1188.73486</v>
      </c>
      <c r="M17" s="18">
        <v>-897</v>
      </c>
      <c r="N17" s="18">
        <v>63</v>
      </c>
      <c r="O17" s="35">
        <v>993</v>
      </c>
      <c r="W17" s="5"/>
      <c r="AC17"/>
      <c r="AD17" s="2"/>
    </row>
    <row r="18" spans="2:30" ht="13.2" x14ac:dyDescent="0.25">
      <c r="C18" s="59">
        <v>0.5</v>
      </c>
      <c r="D18" s="34">
        <f>PERCENTILE(K5:K35, 0.5)</f>
        <v>-2942.5</v>
      </c>
      <c r="E18" s="18">
        <f t="shared" ref="E18:H18" si="5">PERCENTILE(L5:L35, 0.5)</f>
        <v>680.08292000000006</v>
      </c>
      <c r="F18" s="18">
        <f t="shared" si="5"/>
        <v>-1410</v>
      </c>
      <c r="G18" s="18">
        <f t="shared" si="5"/>
        <v>55</v>
      </c>
      <c r="H18" s="35">
        <f t="shared" si="5"/>
        <v>368.5</v>
      </c>
      <c r="I18" s="1">
        <v>14</v>
      </c>
      <c r="J18" s="43">
        <v>1</v>
      </c>
      <c r="K18" s="34">
        <v>-1868</v>
      </c>
      <c r="L18" s="18">
        <v>931.58646999999996</v>
      </c>
      <c r="M18" s="18">
        <v>-1098</v>
      </c>
      <c r="N18" s="18">
        <v>60</v>
      </c>
      <c r="O18" s="35">
        <v>713</v>
      </c>
      <c r="W18" s="5"/>
      <c r="AC18"/>
      <c r="AD18" s="2"/>
    </row>
    <row r="19" spans="2:30" ht="13.2" x14ac:dyDescent="0.25">
      <c r="C19" s="59">
        <v>0.25</v>
      </c>
      <c r="D19" s="34">
        <f>PERCENTILE(K5:K35, 0.25)</f>
        <v>-8049.5</v>
      </c>
      <c r="E19" s="18">
        <f t="shared" ref="E19:H19" si="6">PERCENTILE(L5:L35, 0.25)</f>
        <v>-518.23636750000003</v>
      </c>
      <c r="F19" s="18">
        <f t="shared" si="6"/>
        <v>-3844.75</v>
      </c>
      <c r="G19" s="18">
        <f t="shared" si="6"/>
        <v>27.25</v>
      </c>
      <c r="H19" s="35">
        <f t="shared" si="6"/>
        <v>-1397.75</v>
      </c>
      <c r="I19" s="1">
        <v>15</v>
      </c>
      <c r="J19" s="43">
        <v>1</v>
      </c>
      <c r="K19" s="34">
        <v>-2623</v>
      </c>
      <c r="L19" s="18">
        <v>754.21852999999999</v>
      </c>
      <c r="M19" s="18">
        <v>-1279</v>
      </c>
      <c r="N19" s="18">
        <v>56</v>
      </c>
      <c r="O19" s="35">
        <v>433</v>
      </c>
      <c r="P19" s="4"/>
      <c r="W19" s="5"/>
      <c r="AC19"/>
      <c r="AD19" s="2"/>
    </row>
    <row r="20" spans="2:30" ht="13.2" x14ac:dyDescent="0.25">
      <c r="C20" s="58">
        <v>0.05</v>
      </c>
      <c r="D20" s="34">
        <f>PERCENTILE(K5:K35, 0.05)</f>
        <v>-13801.449999999999</v>
      </c>
      <c r="E20" s="18">
        <f t="shared" ref="E20:H20" si="7">PERCENTILE(L5:L35, 0.05)</f>
        <v>-3788.5429569999997</v>
      </c>
      <c r="F20" s="18">
        <f t="shared" si="7"/>
        <v>-6634.4</v>
      </c>
      <c r="G20" s="18">
        <f t="shared" si="7"/>
        <v>-93.999999999999972</v>
      </c>
      <c r="H20" s="35">
        <f t="shared" si="7"/>
        <v>-3623.2</v>
      </c>
      <c r="I20" s="1">
        <v>16</v>
      </c>
      <c r="J20" s="43">
        <v>1</v>
      </c>
      <c r="K20" s="34">
        <v>-3262</v>
      </c>
      <c r="L20" s="18">
        <v>605.94731000000002</v>
      </c>
      <c r="M20" s="18">
        <v>-1541</v>
      </c>
      <c r="N20" s="18">
        <v>54</v>
      </c>
      <c r="O20" s="35">
        <v>304</v>
      </c>
      <c r="P20" s="4"/>
      <c r="W20" s="5"/>
      <c r="AC20"/>
      <c r="AD20" s="2"/>
    </row>
    <row r="21" spans="2:30" ht="13.2" x14ac:dyDescent="0.25">
      <c r="C21" s="60" t="s">
        <v>3</v>
      </c>
      <c r="D21" s="36">
        <f>MIN(K5:K35)</f>
        <v>-23284</v>
      </c>
      <c r="E21" s="23">
        <f t="shared" ref="E21:H21" si="8">MIN(L5:L35)</f>
        <v>-8174.00072</v>
      </c>
      <c r="F21" s="23">
        <f t="shared" si="8"/>
        <v>-11025</v>
      </c>
      <c r="G21" s="23">
        <f t="shared" si="8"/>
        <v>-9166</v>
      </c>
      <c r="H21" s="37">
        <f t="shared" si="8"/>
        <v>-8821</v>
      </c>
      <c r="I21" s="1">
        <v>17</v>
      </c>
      <c r="J21" s="43">
        <v>1</v>
      </c>
      <c r="K21" s="34">
        <v>-4215</v>
      </c>
      <c r="L21" s="18">
        <v>447.00029999999998</v>
      </c>
      <c r="M21" s="18">
        <v>-1886</v>
      </c>
      <c r="N21" s="18">
        <v>53</v>
      </c>
      <c r="O21" s="35">
        <v>11</v>
      </c>
      <c r="P21" s="4"/>
      <c r="W21" s="5"/>
      <c r="AC21"/>
      <c r="AD21" s="2"/>
    </row>
    <row r="22" spans="2:30" ht="13.2" x14ac:dyDescent="0.25">
      <c r="C22" s="61" t="s">
        <v>1</v>
      </c>
      <c r="D22" s="31">
        <f>AVERAGE(K5:K35)</f>
        <v>-2533.8000000000002</v>
      </c>
      <c r="E22" s="32">
        <f>AVERAGE(L5:L35)</f>
        <v>1511.5935959999993</v>
      </c>
      <c r="F22" s="32">
        <f>AVERAGE(M5:M35)</f>
        <v>-1761.3333333333333</v>
      </c>
      <c r="G22" s="32">
        <f>AVERAGE(N5:N35)</f>
        <v>-242.43333333333334</v>
      </c>
      <c r="H22" s="33">
        <f>AVERAGE(O5:O35)</f>
        <v>267.63333333333333</v>
      </c>
      <c r="I22" s="1">
        <v>18</v>
      </c>
      <c r="J22" s="43">
        <v>1</v>
      </c>
      <c r="K22" s="34">
        <v>-4530</v>
      </c>
      <c r="L22" s="18">
        <v>319.47719999999998</v>
      </c>
      <c r="M22" s="18">
        <v>-2198</v>
      </c>
      <c r="N22" s="18">
        <v>51</v>
      </c>
      <c r="O22" s="35">
        <v>-184</v>
      </c>
      <c r="P22" s="4"/>
      <c r="W22" s="5"/>
      <c r="AC22"/>
      <c r="AD22" s="2"/>
    </row>
    <row r="23" spans="2:30" ht="13.2" x14ac:dyDescent="0.25">
      <c r="C23" s="24" t="s">
        <v>4</v>
      </c>
      <c r="D23" s="34">
        <f>STDEV(K5:K35)</f>
        <v>8795.6453975032837</v>
      </c>
      <c r="E23" s="18">
        <f>STDEV(L5:L35)</f>
        <v>3945.5000583954852</v>
      </c>
      <c r="F23" s="18">
        <f>STDEV(M5:M35)</f>
        <v>3501.5630237360292</v>
      </c>
      <c r="G23" s="18">
        <f>STDEV(N5:N35)</f>
        <v>1687.7448876376804</v>
      </c>
      <c r="H23" s="35">
        <f>STDEV(O5:O35)</f>
        <v>3133.0122057868198</v>
      </c>
      <c r="I23" s="1">
        <v>19</v>
      </c>
      <c r="J23" s="43">
        <v>1</v>
      </c>
      <c r="K23" s="34">
        <v>-5705</v>
      </c>
      <c r="L23" s="18">
        <v>206.7432</v>
      </c>
      <c r="M23" s="18">
        <v>-2420</v>
      </c>
      <c r="N23" s="18">
        <v>49</v>
      </c>
      <c r="O23" s="35">
        <v>-542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5">
      <c r="C24" s="25" t="s">
        <v>8</v>
      </c>
      <c r="D24" s="53">
        <f>COUNTIF(K$5:K$35,"&gt;=0")/COUNTA(K$5:K$35)</f>
        <v>0.36666666666666664</v>
      </c>
      <c r="E24" s="46">
        <f t="shared" ref="E24:H24" si="9">COUNTIF(L$5:L$35,"&gt;=0")/COUNTA(L$5:L$35)</f>
        <v>0.66666666666666663</v>
      </c>
      <c r="F24" s="46">
        <f t="shared" si="9"/>
        <v>0.3</v>
      </c>
      <c r="G24" s="46">
        <f t="shared" si="9"/>
        <v>0.9</v>
      </c>
      <c r="H24" s="47">
        <f t="shared" si="9"/>
        <v>0.56666666666666665</v>
      </c>
      <c r="I24" s="1">
        <v>20</v>
      </c>
      <c r="J24" s="43">
        <v>1</v>
      </c>
      <c r="K24" s="34">
        <v>-6159</v>
      </c>
      <c r="L24" s="18">
        <v>71.857420000000005</v>
      </c>
      <c r="M24" s="18">
        <v>-2925</v>
      </c>
      <c r="N24" s="18">
        <v>45</v>
      </c>
      <c r="O24" s="35">
        <v>-915</v>
      </c>
      <c r="P24" s="4"/>
      <c r="Q24" s="65" t="s">
        <v>19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2:30" ht="12.75" customHeight="1" x14ac:dyDescent="0.25">
      <c r="C25" s="26" t="s">
        <v>9</v>
      </c>
      <c r="D25" s="54">
        <f>1-D24</f>
        <v>0.6333333333333333</v>
      </c>
      <c r="E25" s="48">
        <f>1-E24</f>
        <v>0.33333333333333337</v>
      </c>
      <c r="F25" s="48">
        <f>1-F24</f>
        <v>0.7</v>
      </c>
      <c r="G25" s="48">
        <f>1-G24</f>
        <v>9.9999999999999978E-2</v>
      </c>
      <c r="H25" s="49">
        <f>1-H24</f>
        <v>0.43333333333333335</v>
      </c>
      <c r="I25" s="1">
        <v>21</v>
      </c>
      <c r="J25" s="43">
        <v>1</v>
      </c>
      <c r="K25" s="34">
        <v>-6939</v>
      </c>
      <c r="L25" s="18">
        <v>-41.1447</v>
      </c>
      <c r="M25" s="18">
        <v>-3183</v>
      </c>
      <c r="N25" s="18">
        <v>35</v>
      </c>
      <c r="O25" s="35">
        <v>-1108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2:30" ht="13.2" x14ac:dyDescent="0.25">
      <c r="C26" s="55" t="s">
        <v>2</v>
      </c>
      <c r="D26" s="56">
        <f>MEDIAN(K5:K35)</f>
        <v>-2942.5</v>
      </c>
      <c r="E26" s="56">
        <f>MEDIAN(L5:L35)</f>
        <v>680.08292000000006</v>
      </c>
      <c r="F26" s="56">
        <f>MEDIAN(M5:M35)</f>
        <v>-1410</v>
      </c>
      <c r="G26" s="56">
        <f>MEDIAN(N5:N35)</f>
        <v>55</v>
      </c>
      <c r="H26" s="56">
        <f>MEDIAN(O5:O35)</f>
        <v>368.5</v>
      </c>
      <c r="I26" s="1">
        <v>22</v>
      </c>
      <c r="J26" s="43">
        <v>1</v>
      </c>
      <c r="K26" s="34">
        <v>-7718</v>
      </c>
      <c r="L26" s="18">
        <v>-336.79635999999999</v>
      </c>
      <c r="M26" s="18">
        <v>-3742</v>
      </c>
      <c r="N26" s="18">
        <v>31</v>
      </c>
      <c r="O26" s="35">
        <v>-1274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3.2" x14ac:dyDescent="0.25">
      <c r="I27" s="1">
        <v>23</v>
      </c>
      <c r="J27" s="43">
        <v>1</v>
      </c>
      <c r="K27" s="34">
        <v>-8160</v>
      </c>
      <c r="L27" s="18">
        <v>-578.71636999999998</v>
      </c>
      <c r="M27" s="18">
        <v>-3879</v>
      </c>
      <c r="N27" s="18">
        <v>26</v>
      </c>
      <c r="O27" s="35">
        <v>-1439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-8710</v>
      </c>
      <c r="L28" s="18">
        <v>-842.95255999999995</v>
      </c>
      <c r="M28" s="18">
        <v>-4131</v>
      </c>
      <c r="N28" s="18">
        <v>22</v>
      </c>
      <c r="O28" s="35">
        <v>-1895</v>
      </c>
      <c r="P28" s="4"/>
      <c r="X28" s="15"/>
      <c r="Y28" s="15"/>
      <c r="Z28" s="15"/>
      <c r="AA28" s="16"/>
      <c r="AC28"/>
      <c r="AD28" s="2"/>
    </row>
    <row r="29" spans="2:30" ht="13.2" x14ac:dyDescent="0.25">
      <c r="B29" s="41"/>
      <c r="C29" s="41"/>
      <c r="I29" s="1">
        <v>25</v>
      </c>
      <c r="J29" s="43">
        <v>1</v>
      </c>
      <c r="K29" s="34">
        <v>-9990</v>
      </c>
      <c r="L29" s="18">
        <v>-999.38288999999997</v>
      </c>
      <c r="M29" s="18">
        <v>-4622</v>
      </c>
      <c r="N29" s="18">
        <v>20</v>
      </c>
      <c r="O29" s="35">
        <v>-2111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3.2" x14ac:dyDescent="0.25">
      <c r="B30" s="41"/>
      <c r="C30" s="41"/>
      <c r="I30" s="1">
        <v>26</v>
      </c>
      <c r="J30" s="43">
        <v>1</v>
      </c>
      <c r="K30" s="34">
        <v>-11050</v>
      </c>
      <c r="L30" s="18">
        <v>-1137.93219</v>
      </c>
      <c r="M30" s="18">
        <v>-4836</v>
      </c>
      <c r="N30" s="18">
        <v>18</v>
      </c>
      <c r="O30" s="35">
        <v>-2399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3.2" x14ac:dyDescent="0.25">
      <c r="B31" s="41"/>
      <c r="C31" s="41"/>
      <c r="I31" s="1">
        <v>27</v>
      </c>
      <c r="J31" s="43">
        <v>1</v>
      </c>
      <c r="K31" s="34">
        <v>-11853</v>
      </c>
      <c r="L31" s="18">
        <v>-1852.99999</v>
      </c>
      <c r="M31" s="18">
        <v>-5625</v>
      </c>
      <c r="N31" s="18">
        <v>9</v>
      </c>
      <c r="O31" s="35">
        <v>-2585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3.2" x14ac:dyDescent="0.25">
      <c r="B32" s="41"/>
      <c r="C32" s="41"/>
      <c r="I32" s="1">
        <v>28</v>
      </c>
      <c r="J32" s="43">
        <v>1</v>
      </c>
      <c r="K32" s="34">
        <v>-12801</v>
      </c>
      <c r="L32" s="18">
        <v>-3088.8728099999998</v>
      </c>
      <c r="M32" s="18">
        <v>-6135</v>
      </c>
      <c r="N32" s="18">
        <v>-28</v>
      </c>
      <c r="O32" s="35">
        <v>-3313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3.2" x14ac:dyDescent="0.25">
      <c r="B33" s="41"/>
      <c r="C33" s="41"/>
      <c r="I33" s="1">
        <v>29</v>
      </c>
      <c r="J33" s="43">
        <v>1</v>
      </c>
      <c r="K33" s="34">
        <v>-14620</v>
      </c>
      <c r="L33" s="18">
        <v>-4361.0003500000003</v>
      </c>
      <c r="M33" s="18">
        <v>-7043</v>
      </c>
      <c r="N33" s="18">
        <v>-148</v>
      </c>
      <c r="O33" s="35">
        <v>-3877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3.2" x14ac:dyDescent="0.25">
      <c r="B34" s="41"/>
      <c r="C34" s="41"/>
      <c r="I34" s="1">
        <v>30</v>
      </c>
      <c r="J34" s="43">
        <v>1</v>
      </c>
      <c r="K34" s="34">
        <v>-23284</v>
      </c>
      <c r="L34" s="18">
        <v>-8174.00072</v>
      </c>
      <c r="M34" s="18">
        <v>-11025</v>
      </c>
      <c r="N34" s="18">
        <v>-9166</v>
      </c>
      <c r="O34" s="35">
        <v>-8821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zoomScale="85" zoomScaleNormal="85" workbookViewId="0">
      <selection activeCell="M42" sqref="M42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5" t="s">
        <v>23</v>
      </c>
      <c r="D2" s="65"/>
      <c r="E2" s="65"/>
      <c r="F2" s="65"/>
      <c r="G2" s="65"/>
      <c r="H2" s="65"/>
    </row>
    <row r="3" spans="2:31" ht="29.25" customHeight="1" x14ac:dyDescent="0.25">
      <c r="C3" s="65" t="s">
        <v>21</v>
      </c>
      <c r="D3" s="65"/>
      <c r="E3" s="65"/>
      <c r="F3" s="65"/>
      <c r="G3" s="65"/>
      <c r="H3" s="65"/>
      <c r="I3" s="27"/>
      <c r="J3" s="65" t="s">
        <v>18</v>
      </c>
      <c r="K3" s="65"/>
      <c r="L3" s="65"/>
      <c r="M3" s="65"/>
      <c r="N3" s="65"/>
      <c r="O3" s="65"/>
      <c r="P3" s="27"/>
      <c r="Q3" s="65" t="s">
        <v>20</v>
      </c>
      <c r="R3" s="65"/>
      <c r="S3" s="65"/>
      <c r="T3" s="65"/>
      <c r="U3" s="65"/>
      <c r="V3" s="65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3.2" x14ac:dyDescent="0.25">
      <c r="C5" s="40" t="s">
        <v>12</v>
      </c>
      <c r="D5" s="39">
        <f>MAX(K5:K35)</f>
        <v>16087</v>
      </c>
      <c r="E5" s="39">
        <f t="shared" ref="E5:H5" si="0">MAX(L5:L35)</f>
        <v>16395.000199999999</v>
      </c>
      <c r="F5" s="39">
        <f t="shared" si="0"/>
        <v>11082</v>
      </c>
      <c r="G5" s="39">
        <f t="shared" si="0"/>
        <v>346</v>
      </c>
      <c r="H5" s="39">
        <f t="shared" si="0"/>
        <v>6199</v>
      </c>
      <c r="I5" s="1">
        <v>1</v>
      </c>
      <c r="J5" s="42">
        <v>1</v>
      </c>
      <c r="K5" s="31">
        <v>16087</v>
      </c>
      <c r="L5" s="32">
        <v>16395.000199999999</v>
      </c>
      <c r="M5" s="32">
        <v>11082</v>
      </c>
      <c r="N5" s="32">
        <v>346</v>
      </c>
      <c r="O5" s="33">
        <v>6199</v>
      </c>
      <c r="AC5"/>
      <c r="AD5" s="2"/>
      <c r="AE5" s="6"/>
    </row>
    <row r="6" spans="2:31" ht="13.2" x14ac:dyDescent="0.25">
      <c r="B6" s="41"/>
      <c r="C6" s="40" t="s">
        <v>13</v>
      </c>
      <c r="D6" s="39">
        <f>-MIN(K5:K35)</f>
        <v>23970</v>
      </c>
      <c r="E6" s="39">
        <f t="shared" ref="E6:H6" si="1">-MIN(L5:L35)</f>
        <v>9675.7088999999996</v>
      </c>
      <c r="F6" s="39">
        <f t="shared" si="1"/>
        <v>8957</v>
      </c>
      <c r="G6" s="39">
        <f t="shared" si="1"/>
        <v>11657</v>
      </c>
      <c r="H6" s="39">
        <f t="shared" si="1"/>
        <v>10703</v>
      </c>
      <c r="I6" s="1">
        <v>2</v>
      </c>
      <c r="J6" s="43">
        <v>1</v>
      </c>
      <c r="K6" s="34">
        <v>10519</v>
      </c>
      <c r="L6" s="18">
        <v>8438.7718800000002</v>
      </c>
      <c r="M6" s="18">
        <v>7198</v>
      </c>
      <c r="N6" s="18">
        <v>134</v>
      </c>
      <c r="O6" s="35">
        <v>3623</v>
      </c>
      <c r="AC6"/>
      <c r="AD6" s="2"/>
    </row>
    <row r="7" spans="2:31" ht="13.2" x14ac:dyDescent="0.25">
      <c r="I7" s="1">
        <v>3</v>
      </c>
      <c r="J7" s="43">
        <v>1</v>
      </c>
      <c r="K7" s="34">
        <v>8540</v>
      </c>
      <c r="L7" s="18">
        <v>7411.2772199999999</v>
      </c>
      <c r="M7" s="18">
        <v>5595</v>
      </c>
      <c r="N7" s="18">
        <v>106</v>
      </c>
      <c r="O7" s="35">
        <v>3226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6063</v>
      </c>
      <c r="L8" s="18">
        <v>6834.9998800000003</v>
      </c>
      <c r="M8" s="18">
        <v>4435</v>
      </c>
      <c r="N8" s="18">
        <v>100</v>
      </c>
      <c r="O8" s="35">
        <v>2889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5576</v>
      </c>
      <c r="L9" s="18">
        <v>6120.8667800000003</v>
      </c>
      <c r="M9" s="18">
        <v>4030</v>
      </c>
      <c r="N9" s="18">
        <v>92</v>
      </c>
      <c r="O9" s="35">
        <v>2567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4105</v>
      </c>
      <c r="L10" s="18">
        <v>5753.7656399999996</v>
      </c>
      <c r="M10" s="18">
        <v>3863</v>
      </c>
      <c r="N10" s="18">
        <v>86</v>
      </c>
      <c r="O10" s="35">
        <v>2053</v>
      </c>
      <c r="W10" s="5"/>
      <c r="AC10"/>
      <c r="AD10" s="2"/>
    </row>
    <row r="11" spans="2:31" ht="12.75" customHeight="1" x14ac:dyDescent="0.25">
      <c r="C11" s="65" t="s">
        <v>17</v>
      </c>
      <c r="D11" s="65"/>
      <c r="E11" s="65"/>
      <c r="F11" s="65"/>
      <c r="G11" s="65"/>
      <c r="H11" s="65"/>
      <c r="I11" s="1">
        <v>7</v>
      </c>
      <c r="J11" s="43">
        <v>1</v>
      </c>
      <c r="K11" s="34">
        <v>3616</v>
      </c>
      <c r="L11" s="18">
        <v>5478.9991799999998</v>
      </c>
      <c r="M11" s="18">
        <v>3022</v>
      </c>
      <c r="N11" s="18">
        <v>82</v>
      </c>
      <c r="O11" s="35">
        <v>1862</v>
      </c>
      <c r="W11" s="5"/>
      <c r="AC11"/>
      <c r="AD11" s="2"/>
    </row>
    <row r="12" spans="2:31" ht="13.2" x14ac:dyDescent="0.25">
      <c r="C12" s="65"/>
      <c r="D12" s="65"/>
      <c r="E12" s="65"/>
      <c r="F12" s="65"/>
      <c r="G12" s="65"/>
      <c r="H12" s="65"/>
      <c r="I12" s="1">
        <v>8</v>
      </c>
      <c r="J12" s="43">
        <v>1</v>
      </c>
      <c r="K12" s="34">
        <v>3240</v>
      </c>
      <c r="L12" s="18">
        <v>4809.9993000000004</v>
      </c>
      <c r="M12" s="18">
        <v>2111</v>
      </c>
      <c r="N12" s="18">
        <v>81</v>
      </c>
      <c r="O12" s="35">
        <v>1567</v>
      </c>
      <c r="W12" s="5"/>
      <c r="AC12"/>
      <c r="AD12" s="2"/>
    </row>
    <row r="13" spans="2:31" ht="13.2" x14ac:dyDescent="0.25">
      <c r="C13" s="4"/>
      <c r="D13" s="66" t="s">
        <v>10</v>
      </c>
      <c r="E13" s="67"/>
      <c r="F13" s="67"/>
      <c r="G13" s="67"/>
      <c r="H13" s="67"/>
      <c r="I13" s="1">
        <v>9</v>
      </c>
      <c r="J13" s="43">
        <v>1</v>
      </c>
      <c r="K13" s="34">
        <v>2169</v>
      </c>
      <c r="L13" s="18">
        <v>4570.9996199999996</v>
      </c>
      <c r="M13" s="18">
        <v>1801</v>
      </c>
      <c r="N13" s="18">
        <v>76</v>
      </c>
      <c r="O13" s="35">
        <v>1275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1710</v>
      </c>
      <c r="L14" s="18">
        <v>4360.1427199999998</v>
      </c>
      <c r="M14" s="18">
        <v>1502</v>
      </c>
      <c r="N14" s="18">
        <v>71</v>
      </c>
      <c r="O14" s="35">
        <v>1196</v>
      </c>
      <c r="W14" s="5"/>
      <c r="AC14"/>
      <c r="AD14" s="2"/>
    </row>
    <row r="15" spans="2:31" ht="12.75" customHeight="1" x14ac:dyDescent="0.25">
      <c r="C15" s="20" t="s">
        <v>0</v>
      </c>
      <c r="D15" s="31">
        <f>MAX(K5:K35)</f>
        <v>16087</v>
      </c>
      <c r="E15" s="32">
        <f t="shared" ref="E15:H15" si="2">MAX(L5:L35)</f>
        <v>16395.000199999999</v>
      </c>
      <c r="F15" s="32">
        <f t="shared" si="2"/>
        <v>11082</v>
      </c>
      <c r="G15" s="32">
        <f t="shared" si="2"/>
        <v>346</v>
      </c>
      <c r="H15" s="33">
        <f t="shared" si="2"/>
        <v>6199</v>
      </c>
      <c r="I15" s="1">
        <v>11</v>
      </c>
      <c r="J15" s="43">
        <v>1</v>
      </c>
      <c r="K15" s="34">
        <v>1010</v>
      </c>
      <c r="L15" s="18">
        <v>4013.9997800000001</v>
      </c>
      <c r="M15" s="18">
        <v>1313</v>
      </c>
      <c r="N15" s="18">
        <v>67</v>
      </c>
      <c r="O15" s="35">
        <v>967</v>
      </c>
      <c r="W15" s="8"/>
      <c r="AC15"/>
      <c r="AD15" s="2"/>
    </row>
    <row r="16" spans="2:31" ht="13.2" x14ac:dyDescent="0.25">
      <c r="C16" s="21">
        <v>0.95</v>
      </c>
      <c r="D16" s="34">
        <f>PERCENTILE(K5:K35, 0.95)</f>
        <v>9529.5</v>
      </c>
      <c r="E16" s="18">
        <f t="shared" ref="E16:H16" si="3">PERCENTILE(L5:L35, 0.95)</f>
        <v>7925.0245500000001</v>
      </c>
      <c r="F16" s="18">
        <f t="shared" si="3"/>
        <v>6396.5</v>
      </c>
      <c r="G16" s="18">
        <f t="shared" si="3"/>
        <v>120</v>
      </c>
      <c r="H16" s="35">
        <f t="shared" si="3"/>
        <v>3424.5</v>
      </c>
      <c r="I16" s="1">
        <v>12</v>
      </c>
      <c r="J16" s="43">
        <v>1</v>
      </c>
      <c r="K16" s="34">
        <v>422</v>
      </c>
      <c r="L16" s="18">
        <v>3836.5742500000001</v>
      </c>
      <c r="M16" s="18">
        <v>1096</v>
      </c>
      <c r="N16" s="18">
        <v>65</v>
      </c>
      <c r="O16" s="35">
        <v>783</v>
      </c>
      <c r="W16" s="8"/>
      <c r="AC16"/>
      <c r="AD16" s="2"/>
    </row>
    <row r="17" spans="1:30" ht="13.2" x14ac:dyDescent="0.25">
      <c r="C17" s="22">
        <v>0.75</v>
      </c>
      <c r="D17" s="34">
        <f>PERCENTILE(K5:K35, 0.75)</f>
        <v>2704.5</v>
      </c>
      <c r="E17" s="18">
        <f t="shared" ref="E17:H17" si="4">PERCENTILE(L5:L35, 0.75)</f>
        <v>4690.49946</v>
      </c>
      <c r="F17" s="18">
        <f t="shared" si="4"/>
        <v>1956</v>
      </c>
      <c r="G17" s="18">
        <f t="shared" si="4"/>
        <v>78.5</v>
      </c>
      <c r="H17" s="35">
        <f t="shared" si="4"/>
        <v>1421</v>
      </c>
      <c r="I17" s="1">
        <v>13</v>
      </c>
      <c r="J17" s="43">
        <v>1</v>
      </c>
      <c r="K17" s="34">
        <v>-279</v>
      </c>
      <c r="L17" s="18">
        <v>3665.44875</v>
      </c>
      <c r="M17" s="18">
        <v>701</v>
      </c>
      <c r="N17" s="18">
        <v>59</v>
      </c>
      <c r="O17" s="35">
        <v>679</v>
      </c>
      <c r="W17" s="5"/>
      <c r="AC17"/>
      <c r="AD17" s="2"/>
    </row>
    <row r="18" spans="1:30" ht="13.2" x14ac:dyDescent="0.25">
      <c r="C18" s="22">
        <v>0.5</v>
      </c>
      <c r="D18" s="34">
        <f>PERCENTILE(K5:K35, 0.5)</f>
        <v>-2005</v>
      </c>
      <c r="E18" s="18">
        <f t="shared" ref="E18:H18" si="5">PERCENTILE(L5:L35, 0.5)</f>
        <v>3132.6127999999999</v>
      </c>
      <c r="F18" s="18">
        <f t="shared" si="5"/>
        <v>132</v>
      </c>
      <c r="G18" s="18">
        <f t="shared" si="5"/>
        <v>46</v>
      </c>
      <c r="H18" s="35">
        <f t="shared" si="5"/>
        <v>-304</v>
      </c>
      <c r="I18" s="1">
        <v>14</v>
      </c>
      <c r="J18" s="43">
        <v>1</v>
      </c>
      <c r="K18" s="34">
        <v>-732</v>
      </c>
      <c r="L18" s="18">
        <v>3491.0814099999998</v>
      </c>
      <c r="M18" s="18">
        <v>439</v>
      </c>
      <c r="N18" s="18">
        <v>53</v>
      </c>
      <c r="O18" s="35">
        <v>399</v>
      </c>
      <c r="W18" s="5"/>
      <c r="AC18"/>
      <c r="AD18" s="2"/>
    </row>
    <row r="19" spans="1:30" ht="13.2" x14ac:dyDescent="0.25">
      <c r="C19" s="22">
        <v>0.25</v>
      </c>
      <c r="D19" s="34">
        <f>PERCENTILE(K5:K35, 0.25)</f>
        <v>-7247.5</v>
      </c>
      <c r="E19" s="18">
        <f t="shared" ref="E19:H19" si="6">PERCENTILE(L5:L35, 0.25)</f>
        <v>961.55844000000002</v>
      </c>
      <c r="F19" s="18">
        <f t="shared" si="6"/>
        <v>-1380.5</v>
      </c>
      <c r="G19" s="18">
        <f t="shared" si="6"/>
        <v>17.5</v>
      </c>
      <c r="H19" s="35">
        <f t="shared" si="6"/>
        <v>-1748.5</v>
      </c>
      <c r="I19" s="1">
        <v>15</v>
      </c>
      <c r="J19" s="43">
        <v>1</v>
      </c>
      <c r="K19" s="34">
        <v>-1312</v>
      </c>
      <c r="L19" s="18">
        <v>3346.2960600000001</v>
      </c>
      <c r="M19" s="18">
        <v>359</v>
      </c>
      <c r="N19" s="18">
        <v>51</v>
      </c>
      <c r="O19" s="35">
        <v>26</v>
      </c>
      <c r="P19" s="4"/>
      <c r="W19" s="5"/>
      <c r="AC19"/>
      <c r="AD19" s="2"/>
    </row>
    <row r="20" spans="1:30" ht="13.2" x14ac:dyDescent="0.25">
      <c r="C20" s="21">
        <v>0.05</v>
      </c>
      <c r="D20" s="34">
        <f>PERCENTILE(K5:K35, 0.05)</f>
        <v>-12988</v>
      </c>
      <c r="E20" s="18">
        <f t="shared" ref="E20:H20" si="7">PERCENTILE(L5:L35, 0.05)</f>
        <v>-848.45909500000005</v>
      </c>
      <c r="F20" s="18">
        <f t="shared" si="7"/>
        <v>-3179</v>
      </c>
      <c r="G20" s="18">
        <f t="shared" si="7"/>
        <v>-2636.5</v>
      </c>
      <c r="H20" s="35">
        <f t="shared" si="7"/>
        <v>-3839</v>
      </c>
      <c r="I20" s="1">
        <v>16</v>
      </c>
      <c r="J20" s="43">
        <v>1</v>
      </c>
      <c r="K20" s="34">
        <v>-2005</v>
      </c>
      <c r="L20" s="18">
        <v>3132.6127999999999</v>
      </c>
      <c r="M20" s="18">
        <v>132</v>
      </c>
      <c r="N20" s="18">
        <v>46</v>
      </c>
      <c r="O20" s="35">
        <v>-304</v>
      </c>
      <c r="P20" s="4"/>
      <c r="W20" s="5"/>
      <c r="AC20"/>
      <c r="AD20" s="2"/>
    </row>
    <row r="21" spans="1:30" ht="13.2" x14ac:dyDescent="0.25">
      <c r="C21" s="62" t="s">
        <v>3</v>
      </c>
      <c r="D21" s="34">
        <f>MIN(K5:K35)</f>
        <v>-23970</v>
      </c>
      <c r="E21" s="18">
        <f t="shared" ref="E21:H21" si="8">MIN(L5:L35)</f>
        <v>-9675.7088999999996</v>
      </c>
      <c r="F21" s="18">
        <f t="shared" si="8"/>
        <v>-8957</v>
      </c>
      <c r="G21" s="18">
        <f t="shared" si="8"/>
        <v>-11657</v>
      </c>
      <c r="H21" s="35">
        <f t="shared" si="8"/>
        <v>-10703</v>
      </c>
      <c r="I21" s="1">
        <v>17</v>
      </c>
      <c r="J21" s="43">
        <v>1</v>
      </c>
      <c r="K21" s="34">
        <v>-2366</v>
      </c>
      <c r="L21" s="18">
        <v>2888.0850700000001</v>
      </c>
      <c r="M21" s="18">
        <v>33</v>
      </c>
      <c r="N21" s="18">
        <v>42</v>
      </c>
      <c r="O21" s="35">
        <v>-674</v>
      </c>
      <c r="P21" s="4"/>
      <c r="W21" s="5"/>
      <c r="AC21"/>
      <c r="AD21" s="2"/>
    </row>
    <row r="22" spans="1:30" ht="13.2" x14ac:dyDescent="0.25">
      <c r="C22" s="61" t="s">
        <v>1</v>
      </c>
      <c r="D22" s="31">
        <f>AVERAGE(K5:K35)</f>
        <v>-2211.5483870967741</v>
      </c>
      <c r="E22" s="32">
        <f>AVERAGE(L5:L35)</f>
        <v>3089.3598532258056</v>
      </c>
      <c r="F22" s="32">
        <f>AVERAGE(M5:M35)</f>
        <v>597.25806451612902</v>
      </c>
      <c r="G22" s="32">
        <f>AVERAGE(N5:N35)</f>
        <v>-525.83870967741939</v>
      </c>
      <c r="H22" s="33">
        <f>AVERAGE(O5:O35)</f>
        <v>-295.32258064516128</v>
      </c>
      <c r="I22" s="1">
        <v>18</v>
      </c>
      <c r="J22" s="43">
        <v>1</v>
      </c>
      <c r="K22" s="34">
        <v>-3226</v>
      </c>
      <c r="L22" s="18">
        <v>2639.5058399999998</v>
      </c>
      <c r="M22" s="18">
        <v>-126</v>
      </c>
      <c r="N22" s="18">
        <v>40</v>
      </c>
      <c r="O22" s="35">
        <v>-950</v>
      </c>
      <c r="P22" s="4"/>
      <c r="W22" s="5"/>
      <c r="AC22"/>
      <c r="AD22" s="2"/>
    </row>
    <row r="23" spans="1:30" ht="13.2" x14ac:dyDescent="0.25">
      <c r="C23" s="24" t="s">
        <v>4</v>
      </c>
      <c r="D23" s="34">
        <f>STDEV(K5:K35)</f>
        <v>7982.1333357221811</v>
      </c>
      <c r="E23" s="18">
        <f>STDEV(L5:L35)</f>
        <v>4137.8284159021259</v>
      </c>
      <c r="F23" s="18">
        <f>STDEV(M5:M35)</f>
        <v>3636.1838692759743</v>
      </c>
      <c r="G23" s="18">
        <f>STDEV(N5:N35)</f>
        <v>2183.8234833547358</v>
      </c>
      <c r="H23" s="35">
        <f>STDEV(O5:O35)</f>
        <v>3005.4220046120731</v>
      </c>
      <c r="I23" s="1">
        <v>19</v>
      </c>
      <c r="J23" s="43">
        <v>1</v>
      </c>
      <c r="K23" s="34">
        <v>-3558</v>
      </c>
      <c r="L23" s="18">
        <v>2324.3603400000002</v>
      </c>
      <c r="M23" s="18">
        <v>-296</v>
      </c>
      <c r="N23" s="18">
        <v>39</v>
      </c>
      <c r="O23" s="35">
        <v>-1149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5">
      <c r="C24" s="25" t="s">
        <v>8</v>
      </c>
      <c r="D24" s="53">
        <f>COUNTIF(K$5:K$35,"&gt;=0")/COUNTA(K$5:K$35)</f>
        <v>0.38709677419354838</v>
      </c>
      <c r="E24" s="46">
        <f t="shared" ref="E24:H24" si="9">COUNTIF(L$5:L$35,"&gt;=0")/COUNTA(L$5:L$35)</f>
        <v>0.87096774193548387</v>
      </c>
      <c r="F24" s="46">
        <f t="shared" si="9"/>
        <v>0.54838709677419351</v>
      </c>
      <c r="G24" s="46">
        <f t="shared" si="9"/>
        <v>0.80645161290322576</v>
      </c>
      <c r="H24" s="47">
        <f t="shared" si="9"/>
        <v>0.4838709677419355</v>
      </c>
      <c r="I24" s="1">
        <v>20</v>
      </c>
      <c r="J24" s="43">
        <v>1</v>
      </c>
      <c r="K24" s="34">
        <v>-4159</v>
      </c>
      <c r="L24" s="18">
        <v>1884.43788</v>
      </c>
      <c r="M24" s="18">
        <v>-535</v>
      </c>
      <c r="N24" s="18">
        <v>34</v>
      </c>
      <c r="O24" s="35">
        <v>-1293</v>
      </c>
      <c r="P24" s="4"/>
      <c r="Q24" s="65" t="s">
        <v>16</v>
      </c>
      <c r="R24" s="65"/>
      <c r="S24" s="65"/>
      <c r="T24" s="65"/>
      <c r="U24" s="65"/>
      <c r="V24" s="65"/>
      <c r="W24" s="65"/>
      <c r="X24" s="15"/>
      <c r="Y24" s="15"/>
      <c r="Z24" s="15"/>
      <c r="AA24" s="16"/>
      <c r="AC24"/>
      <c r="AD24" s="2"/>
    </row>
    <row r="25" spans="1:30" ht="12.75" customHeight="1" x14ac:dyDescent="0.25">
      <c r="C25" s="26" t="s">
        <v>9</v>
      </c>
      <c r="D25" s="54">
        <f>1-D24</f>
        <v>0.61290322580645162</v>
      </c>
      <c r="E25" s="48">
        <f>1-E24</f>
        <v>0.12903225806451613</v>
      </c>
      <c r="F25" s="48">
        <f>1-F24</f>
        <v>0.45161290322580649</v>
      </c>
      <c r="G25" s="48">
        <f>1-G24</f>
        <v>0.19354838709677424</v>
      </c>
      <c r="H25" s="49">
        <f>1-H24</f>
        <v>0.5161290322580645</v>
      </c>
      <c r="I25" s="1">
        <v>21</v>
      </c>
      <c r="J25" s="43">
        <v>1</v>
      </c>
      <c r="K25" s="34">
        <v>-5477</v>
      </c>
      <c r="L25" s="18">
        <v>1604.2297100000001</v>
      </c>
      <c r="M25" s="18">
        <v>-876</v>
      </c>
      <c r="N25" s="18">
        <v>31</v>
      </c>
      <c r="O25" s="35">
        <v>-1376</v>
      </c>
      <c r="P25" s="4"/>
      <c r="Q25" s="65"/>
      <c r="R25" s="65"/>
      <c r="S25" s="65"/>
      <c r="T25" s="65"/>
      <c r="U25" s="65"/>
      <c r="V25" s="65"/>
      <c r="W25" s="65"/>
      <c r="X25" s="15"/>
      <c r="Y25" s="15"/>
      <c r="Z25" s="15"/>
      <c r="AA25" s="16"/>
      <c r="AC25"/>
      <c r="AD25" s="2"/>
    </row>
    <row r="26" spans="1:30" ht="13.2" x14ac:dyDescent="0.25">
      <c r="C26" s="55" t="s">
        <v>2</v>
      </c>
      <c r="D26" s="56">
        <f>MEDIAN(K5:K35)</f>
        <v>-2005</v>
      </c>
      <c r="E26" s="56">
        <f>MEDIAN(L5:L35)</f>
        <v>3132.6127999999999</v>
      </c>
      <c r="F26" s="56">
        <f>MEDIAN(M5:M35)</f>
        <v>132</v>
      </c>
      <c r="G26" s="56">
        <f>MEDIAN(N5:N35)</f>
        <v>46</v>
      </c>
      <c r="H26" s="56">
        <f>MEDIAN(O5:O35)</f>
        <v>-304</v>
      </c>
      <c r="I26" s="1">
        <v>22</v>
      </c>
      <c r="J26" s="43">
        <v>1</v>
      </c>
      <c r="K26" s="34">
        <v>-5905</v>
      </c>
      <c r="L26" s="18">
        <v>1380.40825</v>
      </c>
      <c r="M26" s="18">
        <v>-1125</v>
      </c>
      <c r="N26" s="18">
        <v>23</v>
      </c>
      <c r="O26" s="35">
        <v>-1511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3.2" x14ac:dyDescent="0.25">
      <c r="I27" s="1">
        <v>23</v>
      </c>
      <c r="J27" s="43">
        <v>1</v>
      </c>
      <c r="K27" s="34">
        <v>-6633</v>
      </c>
      <c r="L27" s="18">
        <v>1071.5939900000001</v>
      </c>
      <c r="M27" s="18">
        <v>-1234</v>
      </c>
      <c r="N27" s="18">
        <v>20</v>
      </c>
      <c r="O27" s="35">
        <v>-1699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-7862</v>
      </c>
      <c r="L28" s="18">
        <v>851.52288999999996</v>
      </c>
      <c r="M28" s="18">
        <v>-1527</v>
      </c>
      <c r="N28" s="18">
        <v>15</v>
      </c>
      <c r="O28" s="35">
        <v>-1798</v>
      </c>
      <c r="P28" s="4"/>
      <c r="X28" s="15"/>
      <c r="Y28" s="15"/>
      <c r="Z28" s="15"/>
      <c r="AA28" s="16"/>
      <c r="AC28"/>
      <c r="AD28" s="2"/>
    </row>
    <row r="29" spans="1:30" ht="13.2" x14ac:dyDescent="0.25">
      <c r="I29" s="1">
        <v>25</v>
      </c>
      <c r="J29" s="43">
        <v>1</v>
      </c>
      <c r="K29" s="34">
        <v>-8569</v>
      </c>
      <c r="L29" s="18">
        <v>697.07064000000003</v>
      </c>
      <c r="M29" s="18">
        <v>-1924</v>
      </c>
      <c r="N29" s="18">
        <v>9</v>
      </c>
      <c r="O29" s="35">
        <v>-2038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3.2" x14ac:dyDescent="0.25">
      <c r="A30" s="41"/>
      <c r="B30" s="41"/>
      <c r="I30" s="1">
        <v>26</v>
      </c>
      <c r="J30" s="43">
        <v>1</v>
      </c>
      <c r="K30" s="34">
        <v>-9108</v>
      </c>
      <c r="L30" s="18">
        <v>369.44727</v>
      </c>
      <c r="M30" s="18">
        <v>-2184</v>
      </c>
      <c r="N30" s="18">
        <v>-56</v>
      </c>
      <c r="O30" s="35">
        <v>-2177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3.2" x14ac:dyDescent="0.25">
      <c r="A31" s="41"/>
      <c r="B31" s="41"/>
      <c r="I31" s="1">
        <v>27</v>
      </c>
      <c r="J31" s="43">
        <v>1</v>
      </c>
      <c r="K31" s="18">
        <v>-9804</v>
      </c>
      <c r="L31" s="18">
        <v>15.92388</v>
      </c>
      <c r="M31" s="18">
        <v>-2398</v>
      </c>
      <c r="N31" s="18">
        <v>-303</v>
      </c>
      <c r="O31" s="35">
        <v>-2432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3.2" x14ac:dyDescent="0.25">
      <c r="A32" s="41"/>
      <c r="B32" s="41"/>
      <c r="I32" s="1">
        <v>28</v>
      </c>
      <c r="J32" s="43">
        <v>1</v>
      </c>
      <c r="K32" s="18">
        <v>-10674</v>
      </c>
      <c r="L32" s="18">
        <v>-244.63869</v>
      </c>
      <c r="M32" s="18">
        <v>-2657</v>
      </c>
      <c r="N32" s="18">
        <v>-780</v>
      </c>
      <c r="O32" s="35">
        <v>-2684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3.2" x14ac:dyDescent="0.25">
      <c r="A33" s="41"/>
      <c r="B33" s="41"/>
      <c r="I33" s="1">
        <v>29</v>
      </c>
      <c r="J33" s="43">
        <v>1</v>
      </c>
      <c r="K33" s="18">
        <v>-11936</v>
      </c>
      <c r="L33" s="18">
        <v>-394.97071</v>
      </c>
      <c r="M33" s="18">
        <v>-2944</v>
      </c>
      <c r="N33" s="18">
        <v>-1956</v>
      </c>
      <c r="O33" s="35">
        <v>-3272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3.2" x14ac:dyDescent="0.25">
      <c r="A34" s="41"/>
      <c r="B34" s="41"/>
      <c r="I34" s="1">
        <v>30</v>
      </c>
      <c r="J34" s="43">
        <v>1</v>
      </c>
      <c r="K34" s="18">
        <v>-14040</v>
      </c>
      <c r="L34" s="18">
        <v>-1301.94748</v>
      </c>
      <c r="M34" s="18">
        <v>-3414</v>
      </c>
      <c r="N34" s="18">
        <v>-3317</v>
      </c>
      <c r="O34" s="35">
        <v>-4406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3.2" x14ac:dyDescent="0.25">
      <c r="A35" s="41"/>
      <c r="B35" s="41"/>
      <c r="I35" s="1">
        <v>31</v>
      </c>
      <c r="J35" s="43">
        <v>1</v>
      </c>
      <c r="K35" s="23">
        <v>-23970</v>
      </c>
      <c r="L35" s="23">
        <v>-9675.7088999999996</v>
      </c>
      <c r="M35" s="23">
        <v>-8957</v>
      </c>
      <c r="N35" s="23">
        <v>-11657</v>
      </c>
      <c r="O35" s="37">
        <v>-10703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3.2" x14ac:dyDescent="0.25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3.2" x14ac:dyDescent="0.25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3.2" x14ac:dyDescent="0.25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3.2" x14ac:dyDescent="0.25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3.2" x14ac:dyDescent="0.25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3.2" x14ac:dyDescent="0.25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3.2" x14ac:dyDescent="0.25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3.2" x14ac:dyDescent="0.25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PROJECT-21-29372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http://sharedocs/sites/so/gso/_layouts/15/DocIdRedir.aspx?ID=PROJECT-21-29372</Url>
      <Description>PROJECT-21-29372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460374B-0EC7-454F-A3EE-8E4ED2B8DFB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a14523ce-dede-483e-883a-2d83261080bd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19 MOS estimates</vt:lpstr>
      <vt:lpstr>APR 19 MOS estimates</vt:lpstr>
      <vt:lpstr>MAY 19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MOS_Estimates_Supporting_Data_Dec18_to_Feb19</dc:title>
  <dc:creator>cdiep</dc:creator>
  <dc:description>1.0</dc:description>
  <cp:lastModifiedBy>Claudia Prider</cp:lastModifiedBy>
  <cp:lastPrinted>2010-01-18T07:10:20Z</cp:lastPrinted>
  <dcterms:created xsi:type="dcterms:W3CDTF">2010-01-06T00:04:41Z</dcterms:created>
  <dcterms:modified xsi:type="dcterms:W3CDTF">2018-06-22T01:44:35Z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ebebcfda-dfdc-4558-8684-54f46192ade3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