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17/March 2017 to May 2017/"/>
    </mc:Choice>
  </mc:AlternateContent>
  <bookViews>
    <workbookView xWindow="120" yWindow="180" windowWidth="6030" windowHeight="5145" activeTab="2"/>
  </bookViews>
  <sheets>
    <sheet name="MAR 17 Published MOS estimates" sheetId="4" r:id="rId1"/>
    <sheet name="APR 17 Published MOS estimates" sheetId="8" r:id="rId2"/>
    <sheet name="MAY 17 Published MOS estimates" sheetId="6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O34" i="8" l="1"/>
  <c r="N34" i="8"/>
  <c r="M34" i="8"/>
  <c r="L34" i="8"/>
  <c r="K34" i="8"/>
  <c r="O33" i="8"/>
  <c r="N33" i="8"/>
  <c r="M33" i="8"/>
  <c r="L33" i="8"/>
  <c r="K33" i="8"/>
  <c r="O32" i="8"/>
  <c r="N32" i="8"/>
  <c r="M32" i="8"/>
  <c r="L32" i="8"/>
  <c r="K32" i="8"/>
  <c r="O31" i="8"/>
  <c r="N31" i="8"/>
  <c r="M31" i="8"/>
  <c r="L31" i="8"/>
  <c r="K31" i="8"/>
  <c r="O30" i="8"/>
  <c r="N30" i="8"/>
  <c r="M30" i="8"/>
  <c r="L30" i="8"/>
  <c r="K30" i="8"/>
  <c r="O29" i="8"/>
  <c r="N29" i="8"/>
  <c r="M29" i="8"/>
  <c r="L29" i="8"/>
  <c r="K29" i="8"/>
  <c r="O28" i="8"/>
  <c r="N28" i="8"/>
  <c r="M28" i="8"/>
  <c r="L28" i="8"/>
  <c r="K28" i="8"/>
  <c r="O27" i="8"/>
  <c r="N27" i="8"/>
  <c r="M27" i="8"/>
  <c r="L27" i="8"/>
  <c r="K27" i="8"/>
  <c r="O26" i="8"/>
  <c r="N26" i="8"/>
  <c r="M26" i="8"/>
  <c r="L26" i="8"/>
  <c r="K26" i="8"/>
  <c r="O25" i="8"/>
  <c r="N25" i="8"/>
  <c r="M25" i="8"/>
  <c r="L25" i="8"/>
  <c r="K25" i="8"/>
  <c r="O24" i="8"/>
  <c r="N24" i="8"/>
  <c r="M24" i="8"/>
  <c r="L24" i="8"/>
  <c r="K24" i="8"/>
  <c r="O23" i="8"/>
  <c r="N23" i="8"/>
  <c r="M23" i="8"/>
  <c r="L23" i="8"/>
  <c r="K23" i="8"/>
  <c r="O22" i="8"/>
  <c r="N22" i="8"/>
  <c r="M22" i="8"/>
  <c r="L22" i="8"/>
  <c r="K22" i="8"/>
  <c r="O21" i="8"/>
  <c r="N21" i="8"/>
  <c r="M21" i="8"/>
  <c r="L21" i="8"/>
  <c r="K21" i="8"/>
  <c r="O20" i="8"/>
  <c r="N20" i="8"/>
  <c r="M20" i="8"/>
  <c r="L20" i="8"/>
  <c r="K20" i="8"/>
  <c r="O19" i="8"/>
  <c r="N19" i="8"/>
  <c r="M19" i="8"/>
  <c r="L19" i="8"/>
  <c r="K19" i="8"/>
  <c r="O18" i="8"/>
  <c r="N18" i="8"/>
  <c r="M18" i="8"/>
  <c r="L18" i="8"/>
  <c r="K18" i="8"/>
  <c r="O17" i="8"/>
  <c r="N17" i="8"/>
  <c r="M17" i="8"/>
  <c r="L17" i="8"/>
  <c r="K17" i="8"/>
  <c r="O16" i="8"/>
  <c r="N16" i="8"/>
  <c r="M16" i="8"/>
  <c r="L16" i="8"/>
  <c r="K16" i="8"/>
  <c r="O15" i="8"/>
  <c r="N15" i="8"/>
  <c r="M15" i="8"/>
  <c r="L15" i="8"/>
  <c r="K15" i="8"/>
  <c r="O14" i="8"/>
  <c r="N14" i="8"/>
  <c r="M14" i="8"/>
  <c r="L14" i="8"/>
  <c r="K14" i="8"/>
  <c r="O13" i="8"/>
  <c r="N13" i="8"/>
  <c r="M13" i="8"/>
  <c r="L13" i="8"/>
  <c r="K13" i="8"/>
  <c r="O12" i="8"/>
  <c r="N12" i="8"/>
  <c r="M12" i="8"/>
  <c r="L12" i="8"/>
  <c r="K12" i="8"/>
  <c r="O11" i="8"/>
  <c r="N11" i="8"/>
  <c r="M11" i="8"/>
  <c r="L11" i="8"/>
  <c r="K11" i="8"/>
  <c r="O10" i="8"/>
  <c r="N10" i="8"/>
  <c r="M10" i="8"/>
  <c r="L10" i="8"/>
  <c r="K10" i="8"/>
  <c r="O9" i="8"/>
  <c r="N9" i="8"/>
  <c r="M9" i="8"/>
  <c r="L9" i="8"/>
  <c r="K9" i="8"/>
  <c r="O8" i="8"/>
  <c r="N8" i="8"/>
  <c r="M8" i="8"/>
  <c r="L8" i="8"/>
  <c r="K8" i="8"/>
  <c r="O7" i="8"/>
  <c r="N7" i="8"/>
  <c r="M7" i="8"/>
  <c r="L7" i="8"/>
  <c r="K7" i="8"/>
  <c r="O6" i="8"/>
  <c r="N6" i="8"/>
  <c r="M6" i="8"/>
  <c r="L6" i="8"/>
  <c r="K6" i="8"/>
  <c r="O5" i="8"/>
  <c r="N5" i="8"/>
  <c r="M5" i="8"/>
  <c r="L5" i="8"/>
  <c r="K5" i="8"/>
  <c r="E24" i="8" l="1"/>
  <c r="D5" i="4"/>
  <c r="E5" i="4"/>
  <c r="F5" i="4"/>
  <c r="G5" i="4"/>
  <c r="H5" i="4"/>
  <c r="D6" i="4"/>
  <c r="E6" i="4"/>
  <c r="F6" i="4"/>
  <c r="G6" i="4"/>
  <c r="H6" i="4"/>
  <c r="D24" i="8" l="1"/>
  <c r="D24" i="6"/>
  <c r="E24" i="6"/>
  <c r="F24" i="6"/>
  <c r="G24" i="6"/>
  <c r="H24" i="6"/>
  <c r="F24" i="8"/>
  <c r="G24" i="8"/>
  <c r="H24" i="8"/>
  <c r="D24" i="4"/>
  <c r="H24" i="4"/>
  <c r="E24" i="4"/>
  <c r="F24" i="4"/>
  <c r="G24" i="4"/>
  <c r="G25" i="4" l="1"/>
  <c r="H25" i="4"/>
  <c r="F25" i="4"/>
  <c r="E25" i="4"/>
  <c r="D25" i="4"/>
  <c r="H23" i="4"/>
  <c r="G23" i="4"/>
  <c r="F23" i="4"/>
  <c r="E23" i="4"/>
  <c r="D23" i="4"/>
  <c r="H22" i="4"/>
  <c r="G22" i="4"/>
  <c r="F22" i="4"/>
  <c r="E22" i="4"/>
  <c r="D22" i="4"/>
  <c r="H26" i="4"/>
  <c r="G26" i="4"/>
  <c r="F26" i="4"/>
  <c r="E26" i="4"/>
  <c r="D26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25" i="8"/>
  <c r="G25" i="8"/>
  <c r="F25" i="8"/>
  <c r="E25" i="8"/>
  <c r="D25" i="8"/>
  <c r="H23" i="8"/>
  <c r="G23" i="8"/>
  <c r="F23" i="8"/>
  <c r="E23" i="8"/>
  <c r="D23" i="8"/>
  <c r="H22" i="8"/>
  <c r="G22" i="8"/>
  <c r="F22" i="8"/>
  <c r="E22" i="8"/>
  <c r="D22" i="8"/>
  <c r="H26" i="8"/>
  <c r="G26" i="8"/>
  <c r="F26" i="8"/>
  <c r="E26" i="8"/>
  <c r="D26" i="8"/>
  <c r="H21" i="8"/>
  <c r="G21" i="8"/>
  <c r="F21" i="8"/>
  <c r="E21" i="8"/>
  <c r="D21" i="8"/>
  <c r="H20" i="8"/>
  <c r="G20" i="8"/>
  <c r="F20" i="8"/>
  <c r="E20" i="8"/>
  <c r="D20" i="8"/>
  <c r="H19" i="8"/>
  <c r="G19" i="8"/>
  <c r="F19" i="8"/>
  <c r="E19" i="8"/>
  <c r="D19" i="8"/>
  <c r="H18" i="8"/>
  <c r="G18" i="8"/>
  <c r="F18" i="8"/>
  <c r="E18" i="8"/>
  <c r="D18" i="8"/>
  <c r="H17" i="8"/>
  <c r="G17" i="8"/>
  <c r="F17" i="8"/>
  <c r="E17" i="8"/>
  <c r="D17" i="8"/>
  <c r="H16" i="8"/>
  <c r="G16" i="8"/>
  <c r="F16" i="8"/>
  <c r="E16" i="8"/>
  <c r="D16" i="8"/>
  <c r="H15" i="8"/>
  <c r="G15" i="8"/>
  <c r="F15" i="8"/>
  <c r="E15" i="8"/>
  <c r="D15" i="8"/>
  <c r="H6" i="8"/>
  <c r="G6" i="8"/>
  <c r="F6" i="8"/>
  <c r="E6" i="8"/>
  <c r="D6" i="8"/>
  <c r="H5" i="8"/>
  <c r="G5" i="8"/>
  <c r="F5" i="8"/>
  <c r="E5" i="8"/>
  <c r="D5" i="8"/>
  <c r="H25" i="6" l="1"/>
  <c r="G25" i="6"/>
  <c r="F25" i="6"/>
  <c r="E25" i="6"/>
  <c r="D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<sst xmlns="http://schemas.openxmlformats.org/spreadsheetml/2006/main" count="96" uniqueCount="25">
  <si>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</si>
  <si>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</si>
  <si>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</si>
  <si>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</si>
  <si>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</si>
  <si>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</si>
  <si>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</si>
  <si>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</si>
  <si>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</si>
  <si>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</si>
  <si>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</si>
  <si>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</si>
  <si>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</si>
  <si>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</si>
  <si>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</si>
  <si>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</si>
  <si>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</si>
  <si>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</si>
  <si>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</si>
  <si>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</si>
  <si>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</si>
  <si>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</si>
  <si>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March 2017</t>
  </si>
  <si>
    <t>MOS Period: April 2017</t>
  </si>
  <si>
    <t>MOS Period: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</si>
</sst>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'MAR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17 Published MOS estimates'!$D$19:$H$19</c:f>
              <c:numCache>
                <c:formatCode>#,##0</c:formatCode>
                <c:ptCount val="5"/>
                <c:pt idx="0">
                  <c:v>-7361.5</c:v>
                </c:pt>
                <c:pt idx="1">
                  <c:v>-991.55372999999997</c:v>
                </c:pt>
                <c:pt idx="2">
                  <c:v>-1499.5</c:v>
                </c:pt>
                <c:pt idx="3">
                  <c:v>-179</c:v>
                </c:pt>
                <c:pt idx="4">
                  <c:v>-1087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17 Published MOS estimates'!$D$20:$H$20</c:f>
              <c:numCache>
                <c:formatCode>#,##0</c:formatCode>
                <c:ptCount val="5"/>
                <c:pt idx="0">
                  <c:v>-14023.5</c:v>
                </c:pt>
                <c:pt idx="1">
                  <c:v>-2237.6610599999999</c:v>
                </c:pt>
                <c:pt idx="2">
                  <c:v>-2963.5</c:v>
                </c:pt>
                <c:pt idx="3">
                  <c:v>-4254.5</c:v>
                </c:pt>
                <c:pt idx="4">
                  <c:v>-5553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17 Published MOS estimates'!$D$21:$H$21</c:f>
              <c:numCache>
                <c:formatCode>#,##0</c:formatCode>
                <c:ptCount val="5"/>
                <c:pt idx="0">
                  <c:v>-32530</c:v>
                </c:pt>
                <c:pt idx="1">
                  <c:v>-16359.64639</c:v>
                </c:pt>
                <c:pt idx="2">
                  <c:v>-7184</c:v>
                </c:pt>
                <c:pt idx="3">
                  <c:v>-9977</c:v>
                </c:pt>
                <c:pt idx="4">
                  <c:v>-10499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'MAR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17 Published MOS estimates'!$D$22:$H$22</c:f>
              <c:numCache>
                <c:formatCode>#,##0</c:formatCode>
                <c:ptCount val="5"/>
                <c:pt idx="0">
                  <c:v>-2400.1935483870966</c:v>
                </c:pt>
                <c:pt idx="1">
                  <c:v>-624.1744858064518</c:v>
                </c:pt>
                <c:pt idx="2">
                  <c:v>278.12903225806451</c:v>
                </c:pt>
                <c:pt idx="3">
                  <c:v>-748.09677419354841</c:v>
                </c:pt>
                <c:pt idx="4">
                  <c:v>382.35483870967744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'MAR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'MAR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17 Published MOS estimates'!$D$26:$H$26</c:f>
              <c:numCache>
                <c:formatCode>#,##0</c:formatCode>
                <c:ptCount val="5"/>
                <c:pt idx="0">
                  <c:v>-2699</c:v>
                </c:pt>
                <c:pt idx="1">
                  <c:v>-328.91210999999998</c:v>
                </c:pt>
                <c:pt idx="2">
                  <c:v>-260</c:v>
                </c:pt>
                <c:pt idx="3">
                  <c:v>33</c:v>
                </c:pt>
                <c:pt idx="4">
                  <c:v>878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'MAR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17 Published MOS estimates'!$D$15:$H$15</c:f>
              <c:numCache>
                <c:formatCode>#,##0</c:formatCode>
                <c:ptCount val="5"/>
                <c:pt idx="0">
                  <c:v>18174</c:v>
                </c:pt>
                <c:pt idx="1">
                  <c:v>2571.2593400000001</c:v>
                </c:pt>
                <c:pt idx="2">
                  <c:v>11641</c:v>
                </c:pt>
                <c:pt idx="3">
                  <c:v>846</c:v>
                </c:pt>
                <c:pt idx="4">
                  <c:v>8810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'MAR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17 Published MOS estimates'!$D$16:$H$16</c:f>
              <c:numCache>
                <c:formatCode>#,##0</c:formatCode>
                <c:ptCount val="5"/>
                <c:pt idx="0">
                  <c:v>11860.5</c:v>
                </c:pt>
                <c:pt idx="1">
                  <c:v>1875.5913150000001</c:v>
                </c:pt>
                <c:pt idx="2">
                  <c:v>4922.5</c:v>
                </c:pt>
                <c:pt idx="3">
                  <c:v>102.5</c:v>
                </c:pt>
                <c:pt idx="4">
                  <c:v>4489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'MAR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17 Published MOS estimates'!$D$17:$H$17</c:f>
              <c:numCache>
                <c:formatCode>#,##0</c:formatCode>
                <c:ptCount val="5"/>
                <c:pt idx="0">
                  <c:v>2998.5</c:v>
                </c:pt>
                <c:pt idx="1">
                  <c:v>770.38496000000009</c:v>
                </c:pt>
                <c:pt idx="2">
                  <c:v>1323</c:v>
                </c:pt>
                <c:pt idx="3">
                  <c:v>64.5</c:v>
                </c:pt>
                <c:pt idx="4">
                  <c:v>2331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47742160"/>
        <c:axId val="647742552"/>
      </c:lineChart>
      <c:catAx>
        <c:axId val="6477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74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7742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742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'MAR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'MAR 17 Published MOS estimates'!$K$5:$K$35</c:f>
              <c:numCache>
                <c:formatCode>#,##0</c:formatCode>
                <c:ptCount val="31"/>
                <c:pt idx="0">
                  <c:v>18174</c:v>
                </c:pt>
                <c:pt idx="1">
                  <c:v>12556</c:v>
                </c:pt>
                <c:pt idx="2">
                  <c:v>11165</c:v>
                </c:pt>
                <c:pt idx="3">
                  <c:v>9473</c:v>
                </c:pt>
                <c:pt idx="4">
                  <c:v>6972</c:v>
                </c:pt>
                <c:pt idx="5">
                  <c:v>5494</c:v>
                </c:pt>
                <c:pt idx="6">
                  <c:v>4383</c:v>
                </c:pt>
                <c:pt idx="7">
                  <c:v>3699</c:v>
                </c:pt>
                <c:pt idx="8">
                  <c:v>2298</c:v>
                </c:pt>
                <c:pt idx="9">
                  <c:v>1447</c:v>
                </c:pt>
                <c:pt idx="10">
                  <c:v>410</c:v>
                </c:pt>
                <c:pt idx="11">
                  <c:v>15</c:v>
                </c:pt>
                <c:pt idx="12">
                  <c:v>-939</c:v>
                </c:pt>
                <c:pt idx="13">
                  <c:v>-1734</c:v>
                </c:pt>
                <c:pt idx="14">
                  <c:v>-2147</c:v>
                </c:pt>
                <c:pt idx="15">
                  <c:v>-2699</c:v>
                </c:pt>
                <c:pt idx="16">
                  <c:v>-3307</c:v>
                </c:pt>
                <c:pt idx="17">
                  <c:v>-4038</c:v>
                </c:pt>
                <c:pt idx="18">
                  <c:v>-4439</c:v>
                </c:pt>
                <c:pt idx="19">
                  <c:v>-4971</c:v>
                </c:pt>
                <c:pt idx="20">
                  <c:v>-5346</c:v>
                </c:pt>
                <c:pt idx="21">
                  <c:v>-6401</c:v>
                </c:pt>
                <c:pt idx="22">
                  <c:v>-7043</c:v>
                </c:pt>
                <c:pt idx="23">
                  <c:v>-7680</c:v>
                </c:pt>
                <c:pt idx="24">
                  <c:v>-8494</c:v>
                </c:pt>
                <c:pt idx="25">
                  <c:v>-9138</c:v>
                </c:pt>
                <c:pt idx="26">
                  <c:v>-10100</c:v>
                </c:pt>
                <c:pt idx="27">
                  <c:v>-11439</c:v>
                </c:pt>
                <c:pt idx="28">
                  <c:v>-13002</c:v>
                </c:pt>
                <c:pt idx="29">
                  <c:v>-15045</c:v>
                </c:pt>
                <c:pt idx="30">
                  <c:v>-32530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'MAR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'MAR 17 Published MOS estimates'!$L$5:$L$35</c:f>
              <c:numCache>
                <c:formatCode>#,##0</c:formatCode>
                <c:ptCount val="31"/>
                <c:pt idx="0">
                  <c:v>2571.2593400000001</c:v>
                </c:pt>
                <c:pt idx="1">
                  <c:v>2000.0595900000001</c:v>
                </c:pt>
                <c:pt idx="2">
                  <c:v>1751.1230399999999</c:v>
                </c:pt>
                <c:pt idx="3">
                  <c:v>1603.49217</c:v>
                </c:pt>
                <c:pt idx="4">
                  <c:v>1516.6271899999999</c:v>
                </c:pt>
                <c:pt idx="5">
                  <c:v>1138.34764</c:v>
                </c:pt>
                <c:pt idx="6">
                  <c:v>1000.20254</c:v>
                </c:pt>
                <c:pt idx="7">
                  <c:v>816.04848000000004</c:v>
                </c:pt>
                <c:pt idx="8">
                  <c:v>724.72144000000003</c:v>
                </c:pt>
                <c:pt idx="9">
                  <c:v>459.03255000000001</c:v>
                </c:pt>
                <c:pt idx="10">
                  <c:v>305.59667999999999</c:v>
                </c:pt>
                <c:pt idx="11">
                  <c:v>165.68948</c:v>
                </c:pt>
                <c:pt idx="12">
                  <c:v>9.6435499999999994</c:v>
                </c:pt>
                <c:pt idx="13">
                  <c:v>-124.99021999999999</c:v>
                </c:pt>
                <c:pt idx="14">
                  <c:v>-245.20410000000001</c:v>
                </c:pt>
                <c:pt idx="15">
                  <c:v>-328.91210999999998</c:v>
                </c:pt>
                <c:pt idx="16">
                  <c:v>-414.39893000000001</c:v>
                </c:pt>
                <c:pt idx="17">
                  <c:v>-573.89649999999995</c:v>
                </c:pt>
                <c:pt idx="18">
                  <c:v>-650.94338000000005</c:v>
                </c:pt>
                <c:pt idx="19">
                  <c:v>-715.77149999999995</c:v>
                </c:pt>
                <c:pt idx="20">
                  <c:v>-788.67579000000001</c:v>
                </c:pt>
                <c:pt idx="21">
                  <c:v>-850.11371999999994</c:v>
                </c:pt>
                <c:pt idx="22">
                  <c:v>-954.44336999999996</c:v>
                </c:pt>
                <c:pt idx="23">
                  <c:v>-1028.66409</c:v>
                </c:pt>
                <c:pt idx="24">
                  <c:v>-1141.92527</c:v>
                </c:pt>
                <c:pt idx="25">
                  <c:v>-1293.3028300000001</c:v>
                </c:pt>
                <c:pt idx="26">
                  <c:v>-1553.4619</c:v>
                </c:pt>
                <c:pt idx="27">
                  <c:v>-1911.58053</c:v>
                </c:pt>
                <c:pt idx="28">
                  <c:v>-2035.47838</c:v>
                </c:pt>
                <c:pt idx="29">
                  <c:v>-2439.8437399999998</c:v>
                </c:pt>
                <c:pt idx="30">
                  <c:v>-16359.64639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'MAR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'MAR 17 Published MOS estimates'!$M$5:$M$35</c:f>
              <c:numCache>
                <c:formatCode>#,##0</c:formatCode>
                <c:ptCount val="31"/>
                <c:pt idx="0">
                  <c:v>11641</c:v>
                </c:pt>
                <c:pt idx="1">
                  <c:v>5445</c:v>
                </c:pt>
                <c:pt idx="2">
                  <c:v>4400</c:v>
                </c:pt>
                <c:pt idx="3">
                  <c:v>3429</c:v>
                </c:pt>
                <c:pt idx="4">
                  <c:v>3021</c:v>
                </c:pt>
                <c:pt idx="5">
                  <c:v>2511</c:v>
                </c:pt>
                <c:pt idx="6">
                  <c:v>1827</c:v>
                </c:pt>
                <c:pt idx="7">
                  <c:v>1417</c:v>
                </c:pt>
                <c:pt idx="8">
                  <c:v>1229</c:v>
                </c:pt>
                <c:pt idx="9">
                  <c:v>1079</c:v>
                </c:pt>
                <c:pt idx="10">
                  <c:v>947</c:v>
                </c:pt>
                <c:pt idx="11">
                  <c:v>782</c:v>
                </c:pt>
                <c:pt idx="12">
                  <c:v>574</c:v>
                </c:pt>
                <c:pt idx="13">
                  <c:v>345</c:v>
                </c:pt>
                <c:pt idx="14">
                  <c:v>157</c:v>
                </c:pt>
                <c:pt idx="15">
                  <c:v>-260</c:v>
                </c:pt>
                <c:pt idx="16">
                  <c:v>-414</c:v>
                </c:pt>
                <c:pt idx="17">
                  <c:v>-551</c:v>
                </c:pt>
                <c:pt idx="18">
                  <c:v>-784</c:v>
                </c:pt>
                <c:pt idx="19">
                  <c:v>-1042</c:v>
                </c:pt>
                <c:pt idx="20">
                  <c:v>-1248</c:v>
                </c:pt>
                <c:pt idx="21">
                  <c:v>-1342</c:v>
                </c:pt>
                <c:pt idx="22">
                  <c:v>-1456</c:v>
                </c:pt>
                <c:pt idx="23">
                  <c:v>-1543</c:v>
                </c:pt>
                <c:pt idx="24">
                  <c:v>-1734</c:v>
                </c:pt>
                <c:pt idx="25">
                  <c:v>-1951</c:v>
                </c:pt>
                <c:pt idx="26">
                  <c:v>-2192</c:v>
                </c:pt>
                <c:pt idx="27">
                  <c:v>-2554</c:v>
                </c:pt>
                <c:pt idx="28">
                  <c:v>-2748</c:v>
                </c:pt>
                <c:pt idx="29">
                  <c:v>-3179</c:v>
                </c:pt>
                <c:pt idx="30">
                  <c:v>-7184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'MAR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'MAR 17 Published MOS estimates'!$N$5:$N$35</c:f>
              <c:numCache>
                <c:formatCode>#,##0</c:formatCode>
                <c:ptCount val="31"/>
                <c:pt idx="0">
                  <c:v>846</c:v>
                </c:pt>
                <c:pt idx="1">
                  <c:v>110</c:v>
                </c:pt>
                <c:pt idx="2">
                  <c:v>95</c:v>
                </c:pt>
                <c:pt idx="3">
                  <c:v>86</c:v>
                </c:pt>
                <c:pt idx="4">
                  <c:v>77</c:v>
                </c:pt>
                <c:pt idx="5">
                  <c:v>74</c:v>
                </c:pt>
                <c:pt idx="6">
                  <c:v>69</c:v>
                </c:pt>
                <c:pt idx="7">
                  <c:v>68</c:v>
                </c:pt>
                <c:pt idx="8">
                  <c:v>61</c:v>
                </c:pt>
                <c:pt idx="9">
                  <c:v>55</c:v>
                </c:pt>
                <c:pt idx="10">
                  <c:v>52</c:v>
                </c:pt>
                <c:pt idx="11">
                  <c:v>48</c:v>
                </c:pt>
                <c:pt idx="12">
                  <c:v>45</c:v>
                </c:pt>
                <c:pt idx="13">
                  <c:v>40</c:v>
                </c:pt>
                <c:pt idx="14">
                  <c:v>36</c:v>
                </c:pt>
                <c:pt idx="15">
                  <c:v>33</c:v>
                </c:pt>
                <c:pt idx="16">
                  <c:v>28</c:v>
                </c:pt>
                <c:pt idx="17">
                  <c:v>20</c:v>
                </c:pt>
                <c:pt idx="18">
                  <c:v>12</c:v>
                </c:pt>
                <c:pt idx="19">
                  <c:v>1</c:v>
                </c:pt>
                <c:pt idx="20">
                  <c:v>-6</c:v>
                </c:pt>
                <c:pt idx="21">
                  <c:v>-43</c:v>
                </c:pt>
                <c:pt idx="22">
                  <c:v>-129</c:v>
                </c:pt>
                <c:pt idx="23">
                  <c:v>-229</c:v>
                </c:pt>
                <c:pt idx="24">
                  <c:v>-324</c:v>
                </c:pt>
                <c:pt idx="25">
                  <c:v>-1125</c:v>
                </c:pt>
                <c:pt idx="26">
                  <c:v>-2020</c:v>
                </c:pt>
                <c:pt idx="27">
                  <c:v>-2685</c:v>
                </c:pt>
                <c:pt idx="28">
                  <c:v>-3170</c:v>
                </c:pt>
                <c:pt idx="29">
                  <c:v>-5339</c:v>
                </c:pt>
                <c:pt idx="30">
                  <c:v>-9977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'MAR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'MAR 17 Published MOS estimates'!$O$5:$O$35</c:f>
              <c:numCache>
                <c:formatCode>#,##0</c:formatCode>
                <c:ptCount val="31"/>
                <c:pt idx="0">
                  <c:v>8810</c:v>
                </c:pt>
                <c:pt idx="1">
                  <c:v>4756</c:v>
                </c:pt>
                <c:pt idx="2">
                  <c:v>4222</c:v>
                </c:pt>
                <c:pt idx="3">
                  <c:v>4059</c:v>
                </c:pt>
                <c:pt idx="4">
                  <c:v>3278</c:v>
                </c:pt>
                <c:pt idx="5">
                  <c:v>2990</c:v>
                </c:pt>
                <c:pt idx="6">
                  <c:v>2584</c:v>
                </c:pt>
                <c:pt idx="7">
                  <c:v>2411</c:v>
                </c:pt>
                <c:pt idx="8">
                  <c:v>2251</c:v>
                </c:pt>
                <c:pt idx="9">
                  <c:v>2086</c:v>
                </c:pt>
                <c:pt idx="10">
                  <c:v>1814</c:v>
                </c:pt>
                <c:pt idx="11">
                  <c:v>1668</c:v>
                </c:pt>
                <c:pt idx="12">
                  <c:v>1512</c:v>
                </c:pt>
                <c:pt idx="13">
                  <c:v>1168</c:v>
                </c:pt>
                <c:pt idx="14">
                  <c:v>1059</c:v>
                </c:pt>
                <c:pt idx="15">
                  <c:v>878</c:v>
                </c:pt>
                <c:pt idx="16">
                  <c:v>664</c:v>
                </c:pt>
                <c:pt idx="17">
                  <c:v>107</c:v>
                </c:pt>
                <c:pt idx="18">
                  <c:v>-119</c:v>
                </c:pt>
                <c:pt idx="19">
                  <c:v>-306</c:v>
                </c:pt>
                <c:pt idx="20">
                  <c:v>-408</c:v>
                </c:pt>
                <c:pt idx="21">
                  <c:v>-652</c:v>
                </c:pt>
                <c:pt idx="22">
                  <c:v>-1019</c:v>
                </c:pt>
                <c:pt idx="23">
                  <c:v>-1155</c:v>
                </c:pt>
                <c:pt idx="24">
                  <c:v>-1544</c:v>
                </c:pt>
                <c:pt idx="25">
                  <c:v>-1867</c:v>
                </c:pt>
                <c:pt idx="26">
                  <c:v>-2695</c:v>
                </c:pt>
                <c:pt idx="27">
                  <c:v>-3094</c:v>
                </c:pt>
                <c:pt idx="28">
                  <c:v>-4573</c:v>
                </c:pt>
                <c:pt idx="29">
                  <c:v>-6533</c:v>
                </c:pt>
                <c:pt idx="30">
                  <c:v>-10499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377736"/>
        <c:axId val="646378128"/>
      </c:lineChart>
      <c:catAx>
        <c:axId val="646377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3781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463781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377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'APR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'APR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17 Published MOS estimates'!$D$19:$H$19</c:f>
              <c:numCache>
                <c:formatCode>#,##0</c:formatCode>
                <c:ptCount val="5"/>
                <c:pt idx="0">
                  <c:v>-5998</c:v>
                </c:pt>
                <c:pt idx="1">
                  <c:v>-1211.0140274999999</c:v>
                </c:pt>
                <c:pt idx="2">
                  <c:v>-2364.5</c:v>
                </c:pt>
                <c:pt idx="3">
                  <c:v>-7.75</c:v>
                </c:pt>
                <c:pt idx="4">
                  <c:v>-2287.5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'APR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17 Published MOS estimates'!$D$20:$H$20</c:f>
              <c:numCache>
                <c:formatCode>#,##0</c:formatCode>
                <c:ptCount val="5"/>
                <c:pt idx="0">
                  <c:v>-14881.3</c:v>
                </c:pt>
                <c:pt idx="1">
                  <c:v>-3027.4989615</c:v>
                </c:pt>
                <c:pt idx="2">
                  <c:v>-6673.75</c:v>
                </c:pt>
                <c:pt idx="3">
                  <c:v>-4217.7999999999993</c:v>
                </c:pt>
                <c:pt idx="4">
                  <c:v>-4717.5999999999995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'APR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17 Published MOS estimates'!$D$21:$H$21</c:f>
              <c:numCache>
                <c:formatCode>#,##0</c:formatCode>
                <c:ptCount val="5"/>
                <c:pt idx="0">
                  <c:v>-22008</c:v>
                </c:pt>
                <c:pt idx="1">
                  <c:v>-8174.00072</c:v>
                </c:pt>
                <c:pt idx="2">
                  <c:v>-11025</c:v>
                </c:pt>
                <c:pt idx="3">
                  <c:v>-10688</c:v>
                </c:pt>
                <c:pt idx="4">
                  <c:v>-10683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'APR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'APR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17 Published MOS estimates'!$D$22:$H$22</c:f>
              <c:numCache>
                <c:formatCode>#,##0</c:formatCode>
                <c:ptCount val="5"/>
                <c:pt idx="0">
                  <c:v>-796.06666666666672</c:v>
                </c:pt>
                <c:pt idx="1">
                  <c:v>-422.4569796666666</c:v>
                </c:pt>
                <c:pt idx="2">
                  <c:v>-573.36666666666667</c:v>
                </c:pt>
                <c:pt idx="3">
                  <c:v>-712.26666666666665</c:v>
                </c:pt>
                <c:pt idx="4">
                  <c:v>-132.63333333333333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'APR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'APR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17 Published MOS estimates'!$D$26:$H$26</c:f>
              <c:numCache>
                <c:formatCode>#,##0</c:formatCode>
                <c:ptCount val="5"/>
                <c:pt idx="0">
                  <c:v>-5</c:v>
                </c:pt>
                <c:pt idx="1">
                  <c:v>-217.46101000000002</c:v>
                </c:pt>
                <c:pt idx="2">
                  <c:v>-444</c:v>
                </c:pt>
                <c:pt idx="3">
                  <c:v>50.5</c:v>
                </c:pt>
                <c:pt idx="4">
                  <c:v>32.5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'APR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17 Published MOS estimates'!$D$15:$H$15</c:f>
              <c:numCache>
                <c:formatCode>#,##0</c:formatCode>
                <c:ptCount val="5"/>
                <c:pt idx="0">
                  <c:v>20462</c:v>
                </c:pt>
                <c:pt idx="1">
                  <c:v>3793.9326599999999</c:v>
                </c:pt>
                <c:pt idx="2">
                  <c:v>10439</c:v>
                </c:pt>
                <c:pt idx="3">
                  <c:v>178</c:v>
                </c:pt>
                <c:pt idx="4">
                  <c:v>8778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'APR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17 Published MOS estimates'!$D$16:$H$16</c:f>
              <c:numCache>
                <c:formatCode>#,##0</c:formatCode>
                <c:ptCount val="5"/>
                <c:pt idx="0">
                  <c:v>11858.899999999996</c:v>
                </c:pt>
                <c:pt idx="1">
                  <c:v>2661.0299534999972</c:v>
                </c:pt>
                <c:pt idx="2">
                  <c:v>5147.6999999999989</c:v>
                </c:pt>
                <c:pt idx="3">
                  <c:v>111.69999999999996</c:v>
                </c:pt>
                <c:pt idx="4">
                  <c:v>4248.2999999999984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'APR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'APR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17 Published MOS estimates'!$D$17:$H$17</c:f>
              <c:numCache>
                <c:formatCode>#,##0</c:formatCode>
                <c:ptCount val="5"/>
                <c:pt idx="0">
                  <c:v>4041</c:v>
                </c:pt>
                <c:pt idx="1">
                  <c:v>563.04570000000001</c:v>
                </c:pt>
                <c:pt idx="2">
                  <c:v>1247.25</c:v>
                </c:pt>
                <c:pt idx="3">
                  <c:v>76.75</c:v>
                </c:pt>
                <c:pt idx="4">
                  <c:v>2281.25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46379304"/>
        <c:axId val="647083984"/>
      </c:lineChart>
      <c:catAx>
        <c:axId val="64637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08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70839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379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'APR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'APR 17 Published MOS estimates'!$K$5:$K$35</c:f>
              <c:numCache>
                <c:formatCode>#,##0</c:formatCode>
                <c:ptCount val="31"/>
                <c:pt idx="0">
                  <c:v>20462</c:v>
                </c:pt>
                <c:pt idx="1">
                  <c:v>12623</c:v>
                </c:pt>
                <c:pt idx="2">
                  <c:v>10925</c:v>
                </c:pt>
                <c:pt idx="3">
                  <c:v>8929</c:v>
                </c:pt>
                <c:pt idx="4">
                  <c:v>7480</c:v>
                </c:pt>
                <c:pt idx="5">
                  <c:v>6791</c:v>
                </c:pt>
                <c:pt idx="6">
                  <c:v>5015</c:v>
                </c:pt>
                <c:pt idx="7">
                  <c:v>4317</c:v>
                </c:pt>
                <c:pt idx="8">
                  <c:v>3213</c:v>
                </c:pt>
                <c:pt idx="9">
                  <c:v>2961</c:v>
                </c:pt>
                <c:pt idx="10">
                  <c:v>2265</c:v>
                </c:pt>
                <c:pt idx="11">
                  <c:v>1813</c:v>
                </c:pt>
                <c:pt idx="12">
                  <c:v>899</c:v>
                </c:pt>
                <c:pt idx="13">
                  <c:v>262</c:v>
                </c:pt>
                <c:pt idx="14">
                  <c:v>86</c:v>
                </c:pt>
                <c:pt idx="15">
                  <c:v>-96</c:v>
                </c:pt>
                <c:pt idx="16">
                  <c:v>-726</c:v>
                </c:pt>
                <c:pt idx="17">
                  <c:v>-1754</c:v>
                </c:pt>
                <c:pt idx="18">
                  <c:v>-2950</c:v>
                </c:pt>
                <c:pt idx="19">
                  <c:v>-3432</c:v>
                </c:pt>
                <c:pt idx="20">
                  <c:v>-4411</c:v>
                </c:pt>
                <c:pt idx="21">
                  <c:v>-5329</c:v>
                </c:pt>
                <c:pt idx="22">
                  <c:v>-6221</c:v>
                </c:pt>
                <c:pt idx="23">
                  <c:v>-7126</c:v>
                </c:pt>
                <c:pt idx="24">
                  <c:v>-8152</c:v>
                </c:pt>
                <c:pt idx="25">
                  <c:v>-9331</c:v>
                </c:pt>
                <c:pt idx="26">
                  <c:v>-10815</c:v>
                </c:pt>
                <c:pt idx="27">
                  <c:v>-13833</c:v>
                </c:pt>
                <c:pt idx="28">
                  <c:v>-15739</c:v>
                </c:pt>
                <c:pt idx="29">
                  <c:v>-22008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'APR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'APR 17 Published MOS estimates'!$L$5:$L$35</c:f>
              <c:numCache>
                <c:formatCode>#,##0</c:formatCode>
                <c:ptCount val="31"/>
                <c:pt idx="0">
                  <c:v>3793.9326599999999</c:v>
                </c:pt>
                <c:pt idx="1">
                  <c:v>3124.7334300000002</c:v>
                </c:pt>
                <c:pt idx="2">
                  <c:v>2094.2812600000002</c:v>
                </c:pt>
                <c:pt idx="3">
                  <c:v>1545.22315</c:v>
                </c:pt>
                <c:pt idx="4">
                  <c:v>1250.87472</c:v>
                </c:pt>
                <c:pt idx="5">
                  <c:v>986.87702000000002</c:v>
                </c:pt>
                <c:pt idx="6">
                  <c:v>754.21852999999999</c:v>
                </c:pt>
                <c:pt idx="7">
                  <c:v>605.94731000000002</c:v>
                </c:pt>
                <c:pt idx="8">
                  <c:v>434.34087</c:v>
                </c:pt>
                <c:pt idx="9">
                  <c:v>309.60059000000001</c:v>
                </c:pt>
                <c:pt idx="10">
                  <c:v>185.46093999999999</c:v>
                </c:pt>
                <c:pt idx="11">
                  <c:v>73.6875</c:v>
                </c:pt>
                <c:pt idx="12">
                  <c:v>1.04443</c:v>
                </c:pt>
                <c:pt idx="13">
                  <c:v>-19.303709999999999</c:v>
                </c:pt>
                <c:pt idx="14">
                  <c:v>-114.92283999999999</c:v>
                </c:pt>
                <c:pt idx="15">
                  <c:v>-319.99918000000002</c:v>
                </c:pt>
                <c:pt idx="16">
                  <c:v>-478.83202999999997</c:v>
                </c:pt>
                <c:pt idx="17">
                  <c:v>-594.63868000000002</c:v>
                </c:pt>
                <c:pt idx="18">
                  <c:v>-781.81800999999996</c:v>
                </c:pt>
                <c:pt idx="19">
                  <c:v>-986.72654999999997</c:v>
                </c:pt>
                <c:pt idx="20">
                  <c:v>-1057.00873</c:v>
                </c:pt>
                <c:pt idx="21">
                  <c:v>-1137.93219</c:v>
                </c:pt>
                <c:pt idx="22">
                  <c:v>-1235.37464</c:v>
                </c:pt>
                <c:pt idx="23">
                  <c:v>-1355.81836</c:v>
                </c:pt>
                <c:pt idx="24">
                  <c:v>-1527.37402</c:v>
                </c:pt>
                <c:pt idx="25">
                  <c:v>-1691.37303</c:v>
                </c:pt>
                <c:pt idx="26">
                  <c:v>-2374.4775399999999</c:v>
                </c:pt>
                <c:pt idx="27">
                  <c:v>-2638.8340199999998</c:v>
                </c:pt>
                <c:pt idx="28">
                  <c:v>-3345.49755</c:v>
                </c:pt>
                <c:pt idx="29">
                  <c:v>-8174.00072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'APR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'APR 17 Published MOS estimates'!$M$5:$M$35</c:f>
              <c:numCache>
                <c:formatCode>#,##0</c:formatCode>
                <c:ptCount val="31"/>
                <c:pt idx="0">
                  <c:v>10439</c:v>
                </c:pt>
                <c:pt idx="1">
                  <c:v>5334</c:v>
                </c:pt>
                <c:pt idx="2">
                  <c:v>4920</c:v>
                </c:pt>
                <c:pt idx="3">
                  <c:v>2999</c:v>
                </c:pt>
                <c:pt idx="4">
                  <c:v>2609</c:v>
                </c:pt>
                <c:pt idx="5">
                  <c:v>1967</c:v>
                </c:pt>
                <c:pt idx="6">
                  <c:v>1615</c:v>
                </c:pt>
                <c:pt idx="7">
                  <c:v>1310</c:v>
                </c:pt>
                <c:pt idx="8">
                  <c:v>1059</c:v>
                </c:pt>
                <c:pt idx="9">
                  <c:v>793</c:v>
                </c:pt>
                <c:pt idx="10">
                  <c:v>615</c:v>
                </c:pt>
                <c:pt idx="11">
                  <c:v>366</c:v>
                </c:pt>
                <c:pt idx="12">
                  <c:v>132</c:v>
                </c:pt>
                <c:pt idx="13">
                  <c:v>-66</c:v>
                </c:pt>
                <c:pt idx="14">
                  <c:v>-277</c:v>
                </c:pt>
                <c:pt idx="15">
                  <c:v>-611</c:v>
                </c:pt>
                <c:pt idx="16">
                  <c:v>-757</c:v>
                </c:pt>
                <c:pt idx="17">
                  <c:v>-982</c:v>
                </c:pt>
                <c:pt idx="18">
                  <c:v>-1197</c:v>
                </c:pt>
                <c:pt idx="19">
                  <c:v>-1279</c:v>
                </c:pt>
                <c:pt idx="20">
                  <c:v>-1578</c:v>
                </c:pt>
                <c:pt idx="21">
                  <c:v>-2198</c:v>
                </c:pt>
                <c:pt idx="22">
                  <c:v>-2420</c:v>
                </c:pt>
                <c:pt idx="23">
                  <c:v>-3052</c:v>
                </c:pt>
                <c:pt idx="24">
                  <c:v>-3716</c:v>
                </c:pt>
                <c:pt idx="25">
                  <c:v>-4131</c:v>
                </c:pt>
                <c:pt idx="26">
                  <c:v>-4817</c:v>
                </c:pt>
                <c:pt idx="27">
                  <c:v>-6154</c:v>
                </c:pt>
                <c:pt idx="28">
                  <c:v>-7099</c:v>
                </c:pt>
                <c:pt idx="29">
                  <c:v>-11025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'APR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'APR 17 Published MOS estimates'!$N$5:$N$35</c:f>
              <c:numCache>
                <c:formatCode>#,##0</c:formatCode>
                <c:ptCount val="31"/>
                <c:pt idx="0">
                  <c:v>178</c:v>
                </c:pt>
                <c:pt idx="1">
                  <c:v>118</c:v>
                </c:pt>
                <c:pt idx="2">
                  <c:v>104</c:v>
                </c:pt>
                <c:pt idx="3">
                  <c:v>102</c:v>
                </c:pt>
                <c:pt idx="4">
                  <c:v>96</c:v>
                </c:pt>
                <c:pt idx="5">
                  <c:v>90</c:v>
                </c:pt>
                <c:pt idx="6">
                  <c:v>86</c:v>
                </c:pt>
                <c:pt idx="7">
                  <c:v>79</c:v>
                </c:pt>
                <c:pt idx="8">
                  <c:v>70</c:v>
                </c:pt>
                <c:pt idx="9">
                  <c:v>62</c:v>
                </c:pt>
                <c:pt idx="10">
                  <c:v>60</c:v>
                </c:pt>
                <c:pt idx="11">
                  <c:v>58</c:v>
                </c:pt>
                <c:pt idx="12">
                  <c:v>56</c:v>
                </c:pt>
                <c:pt idx="13">
                  <c:v>53</c:v>
                </c:pt>
                <c:pt idx="14">
                  <c:v>52</c:v>
                </c:pt>
                <c:pt idx="15">
                  <c:v>49</c:v>
                </c:pt>
                <c:pt idx="16">
                  <c:v>46</c:v>
                </c:pt>
                <c:pt idx="17">
                  <c:v>43</c:v>
                </c:pt>
                <c:pt idx="18">
                  <c:v>33</c:v>
                </c:pt>
                <c:pt idx="19">
                  <c:v>26</c:v>
                </c:pt>
                <c:pt idx="20">
                  <c:v>20</c:v>
                </c:pt>
                <c:pt idx="21">
                  <c:v>11</c:v>
                </c:pt>
                <c:pt idx="22">
                  <c:v>-14</c:v>
                </c:pt>
                <c:pt idx="23">
                  <c:v>-84</c:v>
                </c:pt>
                <c:pt idx="24">
                  <c:v>-257</c:v>
                </c:pt>
                <c:pt idx="25">
                  <c:v>-1254</c:v>
                </c:pt>
                <c:pt idx="26">
                  <c:v>-2249</c:v>
                </c:pt>
                <c:pt idx="27">
                  <c:v>-3549</c:v>
                </c:pt>
                <c:pt idx="28">
                  <c:v>-4765</c:v>
                </c:pt>
                <c:pt idx="29">
                  <c:v>-10688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'APR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'APR 17 Published MOS estimates'!$O$5:$O$35</c:f>
              <c:numCache>
                <c:formatCode>#,##0</c:formatCode>
                <c:ptCount val="31"/>
                <c:pt idx="0">
                  <c:v>8778</c:v>
                </c:pt>
                <c:pt idx="1">
                  <c:v>4476</c:v>
                </c:pt>
                <c:pt idx="2">
                  <c:v>3970</c:v>
                </c:pt>
                <c:pt idx="3">
                  <c:v>3274</c:v>
                </c:pt>
                <c:pt idx="4">
                  <c:v>2881</c:v>
                </c:pt>
                <c:pt idx="5">
                  <c:v>2646</c:v>
                </c:pt>
                <c:pt idx="6">
                  <c:v>2502</c:v>
                </c:pt>
                <c:pt idx="7">
                  <c:v>2333</c:v>
                </c:pt>
                <c:pt idx="8">
                  <c:v>2126</c:v>
                </c:pt>
                <c:pt idx="9">
                  <c:v>1415</c:v>
                </c:pt>
                <c:pt idx="10">
                  <c:v>1263</c:v>
                </c:pt>
                <c:pt idx="11">
                  <c:v>993</c:v>
                </c:pt>
                <c:pt idx="12">
                  <c:v>579</c:v>
                </c:pt>
                <c:pt idx="13">
                  <c:v>353</c:v>
                </c:pt>
                <c:pt idx="14">
                  <c:v>207</c:v>
                </c:pt>
                <c:pt idx="15">
                  <c:v>-142</c:v>
                </c:pt>
                <c:pt idx="16">
                  <c:v>-269</c:v>
                </c:pt>
                <c:pt idx="17">
                  <c:v>-634</c:v>
                </c:pt>
                <c:pt idx="18">
                  <c:v>-945</c:v>
                </c:pt>
                <c:pt idx="19">
                  <c:v>-1274</c:v>
                </c:pt>
                <c:pt idx="20">
                  <c:v>-1426</c:v>
                </c:pt>
                <c:pt idx="21">
                  <c:v>-1953</c:v>
                </c:pt>
                <c:pt idx="22">
                  <c:v>-2399</c:v>
                </c:pt>
                <c:pt idx="23">
                  <c:v>-2452</c:v>
                </c:pt>
                <c:pt idx="24">
                  <c:v>-3042</c:v>
                </c:pt>
                <c:pt idx="25">
                  <c:v>-3313</c:v>
                </c:pt>
                <c:pt idx="26">
                  <c:v>-3877</c:v>
                </c:pt>
                <c:pt idx="27">
                  <c:v>-4337</c:v>
                </c:pt>
                <c:pt idx="28">
                  <c:v>-5029</c:v>
                </c:pt>
                <c:pt idx="29">
                  <c:v>-10683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084768"/>
        <c:axId val="647085160"/>
      </c:lineChart>
      <c:catAx>
        <c:axId val="64708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08516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470851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084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'MAY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'MAY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17 Published MOS estimates'!$D$19:$H$19</c:f>
              <c:numCache>
                <c:formatCode>#,##0</c:formatCode>
                <c:ptCount val="5"/>
                <c:pt idx="0">
                  <c:v>-5681.5</c:v>
                </c:pt>
                <c:pt idx="1">
                  <c:v>-437.54111499999999</c:v>
                </c:pt>
                <c:pt idx="2">
                  <c:v>-1008.5</c:v>
                </c:pt>
                <c:pt idx="3">
                  <c:v>-1019</c:v>
                </c:pt>
                <c:pt idx="4">
                  <c:v>-1864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17 Published MOS estimates'!$D$20:$H$20</c:f>
              <c:numCache>
                <c:formatCode>#,##0</c:formatCode>
                <c:ptCount val="5"/>
                <c:pt idx="0">
                  <c:v>-14629</c:v>
                </c:pt>
                <c:pt idx="1">
                  <c:v>-2398.9660400000002</c:v>
                </c:pt>
                <c:pt idx="2">
                  <c:v>-3239.5</c:v>
                </c:pt>
                <c:pt idx="3">
                  <c:v>-7724</c:v>
                </c:pt>
                <c:pt idx="4">
                  <c:v>-4962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17 Published MOS estimates'!$D$21:$H$21</c:f>
              <c:numCache>
                <c:formatCode>#,##0</c:formatCode>
                <c:ptCount val="5"/>
                <c:pt idx="0">
                  <c:v>-35576</c:v>
                </c:pt>
                <c:pt idx="1">
                  <c:v>-9675.7088999999996</c:v>
                </c:pt>
                <c:pt idx="2">
                  <c:v>-5140</c:v>
                </c:pt>
                <c:pt idx="3">
                  <c:v>-11922</c:v>
                </c:pt>
                <c:pt idx="4">
                  <c:v>-10703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'MAY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17 Published MOS estimates'!$D$22:$H$22</c:f>
              <c:numCache>
                <c:formatCode>#,##0</c:formatCode>
                <c:ptCount val="5"/>
                <c:pt idx="0">
                  <c:v>-1248.2258064516129</c:v>
                </c:pt>
                <c:pt idx="1">
                  <c:v>1039.4134251612909</c:v>
                </c:pt>
                <c:pt idx="2">
                  <c:v>1588.8064516129032</c:v>
                </c:pt>
                <c:pt idx="3">
                  <c:v>-1410.258064516129</c:v>
                </c:pt>
                <c:pt idx="4">
                  <c:v>17.06451612903226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'MAY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17 Published MOS estimates'!$D$26:$H$26</c:f>
              <c:numCache>
                <c:formatCode>#,##0</c:formatCode>
                <c:ptCount val="5"/>
                <c:pt idx="0">
                  <c:v>-279</c:v>
                </c:pt>
                <c:pt idx="1">
                  <c:v>1087.8674000000001</c:v>
                </c:pt>
                <c:pt idx="2">
                  <c:v>1047</c:v>
                </c:pt>
                <c:pt idx="3">
                  <c:v>33</c:v>
                </c:pt>
                <c:pt idx="4">
                  <c:v>249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17 Published MOS estimates'!$D$15:$H$15</c:f>
              <c:numCache>
                <c:formatCode>#,##0</c:formatCode>
                <c:ptCount val="5"/>
                <c:pt idx="0">
                  <c:v>16087</c:v>
                </c:pt>
                <c:pt idx="1">
                  <c:v>6966.0003200000001</c:v>
                </c:pt>
                <c:pt idx="2">
                  <c:v>11082</c:v>
                </c:pt>
                <c:pt idx="3">
                  <c:v>346</c:v>
                </c:pt>
                <c:pt idx="4">
                  <c:v>7519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'MAY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17 Published MOS estimates'!$D$16:$H$16</c:f>
              <c:numCache>
                <c:formatCode>#,##0</c:formatCode>
                <c:ptCount val="5"/>
                <c:pt idx="0">
                  <c:v>10675</c:v>
                </c:pt>
                <c:pt idx="1">
                  <c:v>4405.0050100000008</c:v>
                </c:pt>
                <c:pt idx="2">
                  <c:v>8026.5</c:v>
                </c:pt>
                <c:pt idx="3">
                  <c:v>110.5</c:v>
                </c:pt>
                <c:pt idx="4">
                  <c:v>5303.5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'MAY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'MAY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17 Published MOS estimates'!$D$17:$H$17</c:f>
              <c:numCache>
                <c:formatCode>#,##0</c:formatCode>
                <c:ptCount val="5"/>
                <c:pt idx="0">
                  <c:v>4441</c:v>
                </c:pt>
                <c:pt idx="1">
                  <c:v>3127.063095</c:v>
                </c:pt>
                <c:pt idx="2">
                  <c:v>3865</c:v>
                </c:pt>
                <c:pt idx="3">
                  <c:v>64.5</c:v>
                </c:pt>
                <c:pt idx="4">
                  <c:v>2116.5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46702944"/>
        <c:axId val="646703336"/>
      </c:lineChart>
      <c:catAx>
        <c:axId val="6467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703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67033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702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'MAY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'MAY 17 Published MOS estimates'!$K$5:$K$35</c:f>
              <c:numCache>
                <c:formatCode>#,##0</c:formatCode>
                <c:ptCount val="31"/>
                <c:pt idx="0">
                  <c:v>16087</c:v>
                </c:pt>
                <c:pt idx="1">
                  <c:v>11788</c:v>
                </c:pt>
                <c:pt idx="2">
                  <c:v>9562</c:v>
                </c:pt>
                <c:pt idx="3">
                  <c:v>8110</c:v>
                </c:pt>
                <c:pt idx="4">
                  <c:v>7031</c:v>
                </c:pt>
                <c:pt idx="5">
                  <c:v>6050</c:v>
                </c:pt>
                <c:pt idx="6">
                  <c:v>5686</c:v>
                </c:pt>
                <c:pt idx="7">
                  <c:v>4820</c:v>
                </c:pt>
                <c:pt idx="8">
                  <c:v>4062</c:v>
                </c:pt>
                <c:pt idx="9">
                  <c:v>3582</c:v>
                </c:pt>
                <c:pt idx="10">
                  <c:v>3240</c:v>
                </c:pt>
                <c:pt idx="11">
                  <c:v>2169</c:v>
                </c:pt>
                <c:pt idx="12">
                  <c:v>1710</c:v>
                </c:pt>
                <c:pt idx="13">
                  <c:v>1000</c:v>
                </c:pt>
                <c:pt idx="14">
                  <c:v>422</c:v>
                </c:pt>
                <c:pt idx="15">
                  <c:v>-279</c:v>
                </c:pt>
                <c:pt idx="16">
                  <c:v>-794</c:v>
                </c:pt>
                <c:pt idx="17">
                  <c:v>-1412</c:v>
                </c:pt>
                <c:pt idx="18">
                  <c:v>-2087</c:v>
                </c:pt>
                <c:pt idx="19">
                  <c:v>-2620</c:v>
                </c:pt>
                <c:pt idx="20">
                  <c:v>-3226</c:v>
                </c:pt>
                <c:pt idx="21">
                  <c:v>-4191</c:v>
                </c:pt>
                <c:pt idx="22">
                  <c:v>-5196</c:v>
                </c:pt>
                <c:pt idx="23">
                  <c:v>-6167</c:v>
                </c:pt>
                <c:pt idx="24">
                  <c:v>-7145</c:v>
                </c:pt>
                <c:pt idx="25">
                  <c:v>-7836</c:v>
                </c:pt>
                <c:pt idx="26">
                  <c:v>-8646</c:v>
                </c:pt>
                <c:pt idx="27">
                  <c:v>-9581</c:v>
                </c:pt>
                <c:pt idx="28">
                  <c:v>-11936</c:v>
                </c:pt>
                <c:pt idx="29">
                  <c:v>-17322</c:v>
                </c:pt>
                <c:pt idx="30">
                  <c:v>-35576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'MAY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'MAY 17 Published MOS estimates'!$L$5:$L$35</c:f>
              <c:numCache>
                <c:formatCode>#,##0</c:formatCode>
                <c:ptCount val="31"/>
                <c:pt idx="0">
                  <c:v>6966.0003200000001</c:v>
                </c:pt>
                <c:pt idx="1">
                  <c:v>4658.5040900000004</c:v>
                </c:pt>
                <c:pt idx="2">
                  <c:v>4151.5059300000003</c:v>
                </c:pt>
                <c:pt idx="3">
                  <c:v>3983.83302</c:v>
                </c:pt>
                <c:pt idx="4">
                  <c:v>3742.1064500000002</c:v>
                </c:pt>
                <c:pt idx="5">
                  <c:v>3590.6669999999999</c:v>
                </c:pt>
                <c:pt idx="6">
                  <c:v>3351.1795699999998</c:v>
                </c:pt>
                <c:pt idx="7">
                  <c:v>3232.0136699999998</c:v>
                </c:pt>
                <c:pt idx="8">
                  <c:v>3022.1125200000001</c:v>
                </c:pt>
                <c:pt idx="9">
                  <c:v>2793.9933000000001</c:v>
                </c:pt>
                <c:pt idx="10">
                  <c:v>2639.5058399999998</c:v>
                </c:pt>
                <c:pt idx="11">
                  <c:v>2251.4668000000001</c:v>
                </c:pt>
                <c:pt idx="12">
                  <c:v>1846.0855100000001</c:v>
                </c:pt>
                <c:pt idx="13">
                  <c:v>1624.0625</c:v>
                </c:pt>
                <c:pt idx="14">
                  <c:v>1405.8046999999999</c:v>
                </c:pt>
                <c:pt idx="15">
                  <c:v>1087.8674000000001</c:v>
                </c:pt>
                <c:pt idx="16">
                  <c:v>948.28905999999995</c:v>
                </c:pt>
                <c:pt idx="17">
                  <c:v>784.07316000000003</c:v>
                </c:pt>
                <c:pt idx="18">
                  <c:v>674.75447999999994</c:v>
                </c:pt>
                <c:pt idx="19">
                  <c:v>369.44727</c:v>
                </c:pt>
                <c:pt idx="20">
                  <c:v>15.92388</c:v>
                </c:pt>
                <c:pt idx="21">
                  <c:v>-80.979020000000006</c:v>
                </c:pt>
                <c:pt idx="22">
                  <c:v>-360.65627999999998</c:v>
                </c:pt>
                <c:pt idx="23">
                  <c:v>-514.42594999999994</c:v>
                </c:pt>
                <c:pt idx="24">
                  <c:v>-926.97011999999995</c:v>
                </c:pt>
                <c:pt idx="25">
                  <c:v>-1324.08782</c:v>
                </c:pt>
                <c:pt idx="26">
                  <c:v>-1465.5943199999999</c:v>
                </c:pt>
                <c:pt idx="27">
                  <c:v>-1771.0257999999999</c:v>
                </c:pt>
                <c:pt idx="28">
                  <c:v>-2207.5377100000001</c:v>
                </c:pt>
                <c:pt idx="29">
                  <c:v>-2590.39437</c:v>
                </c:pt>
                <c:pt idx="30">
                  <c:v>-9675.7088999999996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'MAY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'MAY 17 Published MOS estimates'!$M$5:$M$35</c:f>
              <c:numCache>
                <c:formatCode>#,##0</c:formatCode>
                <c:ptCount val="31"/>
                <c:pt idx="0">
                  <c:v>11082</c:v>
                </c:pt>
                <c:pt idx="1">
                  <c:v>9176</c:v>
                </c:pt>
                <c:pt idx="2">
                  <c:v>6877</c:v>
                </c:pt>
                <c:pt idx="3">
                  <c:v>6184</c:v>
                </c:pt>
                <c:pt idx="4">
                  <c:v>5330</c:v>
                </c:pt>
                <c:pt idx="5">
                  <c:v>4904</c:v>
                </c:pt>
                <c:pt idx="6">
                  <c:v>4263</c:v>
                </c:pt>
                <c:pt idx="7">
                  <c:v>4030</c:v>
                </c:pt>
                <c:pt idx="8">
                  <c:v>3700</c:v>
                </c:pt>
                <c:pt idx="9">
                  <c:v>3356</c:v>
                </c:pt>
                <c:pt idx="10">
                  <c:v>2967</c:v>
                </c:pt>
                <c:pt idx="11">
                  <c:v>2066</c:v>
                </c:pt>
                <c:pt idx="12">
                  <c:v>1798</c:v>
                </c:pt>
                <c:pt idx="13">
                  <c:v>1505</c:v>
                </c:pt>
                <c:pt idx="14">
                  <c:v>1310</c:v>
                </c:pt>
                <c:pt idx="15">
                  <c:v>1047</c:v>
                </c:pt>
                <c:pt idx="16">
                  <c:v>675</c:v>
                </c:pt>
                <c:pt idx="17">
                  <c:v>386</c:v>
                </c:pt>
                <c:pt idx="18">
                  <c:v>132</c:v>
                </c:pt>
                <c:pt idx="19">
                  <c:v>26</c:v>
                </c:pt>
                <c:pt idx="20">
                  <c:v>-258</c:v>
                </c:pt>
                <c:pt idx="21">
                  <c:v>-382</c:v>
                </c:pt>
                <c:pt idx="22">
                  <c:v>-892</c:v>
                </c:pt>
                <c:pt idx="23">
                  <c:v>-1125</c:v>
                </c:pt>
                <c:pt idx="24">
                  <c:v>-1234</c:v>
                </c:pt>
                <c:pt idx="25">
                  <c:v>-1563</c:v>
                </c:pt>
                <c:pt idx="26">
                  <c:v>-2114</c:v>
                </c:pt>
                <c:pt idx="27">
                  <c:v>-2374</c:v>
                </c:pt>
                <c:pt idx="28">
                  <c:v>-2944</c:v>
                </c:pt>
                <c:pt idx="29">
                  <c:v>-3535</c:v>
                </c:pt>
                <c:pt idx="30">
                  <c:v>-5140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'MAY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'MAY 17 Published MOS estimates'!$N$5:$N$35</c:f>
              <c:numCache>
                <c:formatCode>#,##0</c:formatCode>
                <c:ptCount val="31"/>
                <c:pt idx="0">
                  <c:v>346</c:v>
                </c:pt>
                <c:pt idx="1">
                  <c:v>118</c:v>
                </c:pt>
                <c:pt idx="2">
                  <c:v>103</c:v>
                </c:pt>
                <c:pt idx="3">
                  <c:v>88</c:v>
                </c:pt>
                <c:pt idx="4">
                  <c:v>83</c:v>
                </c:pt>
                <c:pt idx="5">
                  <c:v>81</c:v>
                </c:pt>
                <c:pt idx="6">
                  <c:v>72</c:v>
                </c:pt>
                <c:pt idx="7">
                  <c:v>67</c:v>
                </c:pt>
                <c:pt idx="8">
                  <c:v>62</c:v>
                </c:pt>
                <c:pt idx="9">
                  <c:v>57</c:v>
                </c:pt>
                <c:pt idx="10">
                  <c:v>52</c:v>
                </c:pt>
                <c:pt idx="11">
                  <c:v>50</c:v>
                </c:pt>
                <c:pt idx="12">
                  <c:v>46</c:v>
                </c:pt>
                <c:pt idx="13">
                  <c:v>40</c:v>
                </c:pt>
                <c:pt idx="14">
                  <c:v>38</c:v>
                </c:pt>
                <c:pt idx="15">
                  <c:v>33</c:v>
                </c:pt>
                <c:pt idx="16">
                  <c:v>29</c:v>
                </c:pt>
                <c:pt idx="17">
                  <c:v>19</c:v>
                </c:pt>
                <c:pt idx="18">
                  <c:v>3</c:v>
                </c:pt>
                <c:pt idx="19">
                  <c:v>-8</c:v>
                </c:pt>
                <c:pt idx="20">
                  <c:v>-297</c:v>
                </c:pt>
                <c:pt idx="21">
                  <c:v>-507</c:v>
                </c:pt>
                <c:pt idx="22">
                  <c:v>-780</c:v>
                </c:pt>
                <c:pt idx="23">
                  <c:v>-1258</c:v>
                </c:pt>
                <c:pt idx="24">
                  <c:v>-2133</c:v>
                </c:pt>
                <c:pt idx="25">
                  <c:v>-3175</c:v>
                </c:pt>
                <c:pt idx="26">
                  <c:v>-4247</c:v>
                </c:pt>
                <c:pt idx="27">
                  <c:v>-5330</c:v>
                </c:pt>
                <c:pt idx="28">
                  <c:v>-6979</c:v>
                </c:pt>
                <c:pt idx="29">
                  <c:v>-8469</c:v>
                </c:pt>
                <c:pt idx="30">
                  <c:v>-11922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'MAY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'MAY 17 Published MOS estimates'!$O$5:$O$35</c:f>
              <c:numCache>
                <c:formatCode>#,##0</c:formatCode>
                <c:ptCount val="31"/>
                <c:pt idx="0">
                  <c:v>7519</c:v>
                </c:pt>
                <c:pt idx="1">
                  <c:v>5908</c:v>
                </c:pt>
                <c:pt idx="2">
                  <c:v>4699</c:v>
                </c:pt>
                <c:pt idx="3">
                  <c:v>3645</c:v>
                </c:pt>
                <c:pt idx="4">
                  <c:v>3350</c:v>
                </c:pt>
                <c:pt idx="5">
                  <c:v>3047</c:v>
                </c:pt>
                <c:pt idx="6">
                  <c:v>2844</c:v>
                </c:pt>
                <c:pt idx="7">
                  <c:v>2342</c:v>
                </c:pt>
                <c:pt idx="8">
                  <c:v>1891</c:v>
                </c:pt>
                <c:pt idx="9">
                  <c:v>1683</c:v>
                </c:pt>
                <c:pt idx="10">
                  <c:v>1456</c:v>
                </c:pt>
                <c:pt idx="11">
                  <c:v>1203</c:v>
                </c:pt>
                <c:pt idx="12">
                  <c:v>1109</c:v>
                </c:pt>
                <c:pt idx="13">
                  <c:v>798</c:v>
                </c:pt>
                <c:pt idx="14">
                  <c:v>625</c:v>
                </c:pt>
                <c:pt idx="15">
                  <c:v>249</c:v>
                </c:pt>
                <c:pt idx="16">
                  <c:v>-200</c:v>
                </c:pt>
                <c:pt idx="17">
                  <c:v>-372</c:v>
                </c:pt>
                <c:pt idx="18">
                  <c:v>-722</c:v>
                </c:pt>
                <c:pt idx="19">
                  <c:v>-1251</c:v>
                </c:pt>
                <c:pt idx="20">
                  <c:v>-1340</c:v>
                </c:pt>
                <c:pt idx="21">
                  <c:v>-1501</c:v>
                </c:pt>
                <c:pt idx="22">
                  <c:v>-1795</c:v>
                </c:pt>
                <c:pt idx="23">
                  <c:v>-1933</c:v>
                </c:pt>
                <c:pt idx="24">
                  <c:v>-2393</c:v>
                </c:pt>
                <c:pt idx="25">
                  <c:v>-2813</c:v>
                </c:pt>
                <c:pt idx="26">
                  <c:v>-3272</c:v>
                </c:pt>
                <c:pt idx="27">
                  <c:v>-3620</c:v>
                </c:pt>
                <c:pt idx="28">
                  <c:v>-4595</c:v>
                </c:pt>
                <c:pt idx="29">
                  <c:v>-5329</c:v>
                </c:pt>
                <c:pt idx="30">
                  <c:v>-10703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704120"/>
        <c:axId val="646704512"/>
      </c:lineChart>
      <c:catAx>
        <c:axId val="646704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70451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467045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704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96156887632464"/>
          <c:y val="0.77362195534335354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P-4002-F03%20MOS%20Estimates%20Forecas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/>
      <sheetData sheetId="1"/>
      <sheetData sheetId="2"/>
      <sheetData sheetId="3">
        <row r="3">
          <cell r="Q3">
            <v>20462</v>
          </cell>
          <cell r="R3">
            <v>3793.9326599999999</v>
          </cell>
          <cell r="S3">
            <v>10439</v>
          </cell>
          <cell r="T3">
            <v>178</v>
          </cell>
          <cell r="V3">
            <v>8778</v>
          </cell>
        </row>
        <row r="4">
          <cell r="Q4">
            <v>12623</v>
          </cell>
          <cell r="R4">
            <v>3124.7334300000002</v>
          </cell>
          <cell r="S4">
            <v>5334</v>
          </cell>
          <cell r="T4">
            <v>118</v>
          </cell>
          <cell r="V4">
            <v>4476</v>
          </cell>
        </row>
        <row r="5">
          <cell r="Q5">
            <v>10925</v>
          </cell>
          <cell r="R5">
            <v>2094.2812600000002</v>
          </cell>
          <cell r="S5">
            <v>4920</v>
          </cell>
          <cell r="T5">
            <v>104</v>
          </cell>
          <cell r="V5">
            <v>3970</v>
          </cell>
        </row>
        <row r="6">
          <cell r="Q6">
            <v>8929</v>
          </cell>
          <cell r="R6">
            <v>1545.22315</v>
          </cell>
          <cell r="S6">
            <v>2999</v>
          </cell>
          <cell r="T6">
            <v>102</v>
          </cell>
          <cell r="V6">
            <v>3274</v>
          </cell>
        </row>
        <row r="7">
          <cell r="Q7">
            <v>7480</v>
          </cell>
          <cell r="R7">
            <v>1250.87472</v>
          </cell>
          <cell r="S7">
            <v>2609</v>
          </cell>
          <cell r="T7">
            <v>96</v>
          </cell>
          <cell r="V7">
            <v>2881</v>
          </cell>
        </row>
        <row r="8">
          <cell r="Q8">
            <v>6791</v>
          </cell>
          <cell r="R8">
            <v>986.87702000000002</v>
          </cell>
          <cell r="S8">
            <v>1967</v>
          </cell>
          <cell r="T8">
            <v>90</v>
          </cell>
          <cell r="V8">
            <v>2646</v>
          </cell>
        </row>
        <row r="9">
          <cell r="Q9">
            <v>5015</v>
          </cell>
          <cell r="R9">
            <v>754.21852999999999</v>
          </cell>
          <cell r="S9">
            <v>1615</v>
          </cell>
          <cell r="T9">
            <v>86</v>
          </cell>
          <cell r="V9">
            <v>2502</v>
          </cell>
        </row>
        <row r="10">
          <cell r="Q10">
            <v>4317</v>
          </cell>
          <cell r="R10">
            <v>605.94731000000002</v>
          </cell>
          <cell r="S10">
            <v>1310</v>
          </cell>
          <cell r="T10">
            <v>79</v>
          </cell>
          <cell r="V10">
            <v>2333</v>
          </cell>
        </row>
        <row r="11">
          <cell r="Q11">
            <v>3213</v>
          </cell>
          <cell r="R11">
            <v>434.34087</v>
          </cell>
          <cell r="S11">
            <v>1059</v>
          </cell>
          <cell r="T11">
            <v>70</v>
          </cell>
          <cell r="V11">
            <v>2126</v>
          </cell>
        </row>
        <row r="12">
          <cell r="Q12">
            <v>2961</v>
          </cell>
          <cell r="R12">
            <v>309.60059000000001</v>
          </cell>
          <cell r="S12">
            <v>793</v>
          </cell>
          <cell r="T12">
            <v>62</v>
          </cell>
          <cell r="V12">
            <v>1415</v>
          </cell>
        </row>
        <row r="13">
          <cell r="Q13">
            <v>2265</v>
          </cell>
          <cell r="R13">
            <v>185.46093999999999</v>
          </cell>
          <cell r="S13">
            <v>615</v>
          </cell>
          <cell r="T13">
            <v>60</v>
          </cell>
          <cell r="V13">
            <v>1263</v>
          </cell>
        </row>
        <row r="14">
          <cell r="Q14">
            <v>1813</v>
          </cell>
          <cell r="R14">
            <v>73.6875</v>
          </cell>
          <cell r="S14">
            <v>366</v>
          </cell>
          <cell r="T14">
            <v>58</v>
          </cell>
          <cell r="V14">
            <v>993</v>
          </cell>
        </row>
        <row r="15">
          <cell r="Q15">
            <v>899</v>
          </cell>
          <cell r="R15">
            <v>1.04443</v>
          </cell>
          <cell r="S15">
            <v>132</v>
          </cell>
          <cell r="T15">
            <v>56</v>
          </cell>
          <cell r="V15">
            <v>579</v>
          </cell>
        </row>
        <row r="16">
          <cell r="Q16">
            <v>262</v>
          </cell>
          <cell r="R16">
            <v>-19.303709999999999</v>
          </cell>
          <cell r="S16">
            <v>-66</v>
          </cell>
          <cell r="T16">
            <v>53</v>
          </cell>
          <cell r="V16">
            <v>353</v>
          </cell>
        </row>
        <row r="17">
          <cell r="Q17">
            <v>86</v>
          </cell>
          <cell r="R17">
            <v>-114.92283999999999</v>
          </cell>
          <cell r="S17">
            <v>-277</v>
          </cell>
          <cell r="T17">
            <v>52</v>
          </cell>
          <cell r="V17">
            <v>207</v>
          </cell>
        </row>
        <row r="18">
          <cell r="Q18">
            <v>-96</v>
          </cell>
          <cell r="R18">
            <v>-319.99918000000002</v>
          </cell>
          <cell r="S18">
            <v>-611</v>
          </cell>
          <cell r="T18">
            <v>49</v>
          </cell>
          <cell r="V18">
            <v>-142</v>
          </cell>
        </row>
        <row r="19">
          <cell r="Q19">
            <v>-726</v>
          </cell>
          <cell r="R19">
            <v>-478.83202999999997</v>
          </cell>
          <cell r="S19">
            <v>-757</v>
          </cell>
          <cell r="T19">
            <v>46</v>
          </cell>
          <cell r="V19">
            <v>-269</v>
          </cell>
        </row>
        <row r="20">
          <cell r="Q20">
            <v>-1754</v>
          </cell>
          <cell r="R20">
            <v>-594.63868000000002</v>
          </cell>
          <cell r="S20">
            <v>-982</v>
          </cell>
          <cell r="T20">
            <v>43</v>
          </cell>
          <cell r="V20">
            <v>-634</v>
          </cell>
        </row>
        <row r="21">
          <cell r="Q21">
            <v>-2950</v>
          </cell>
          <cell r="R21">
            <v>-781.81800999999996</v>
          </cell>
          <cell r="S21">
            <v>-1197</v>
          </cell>
          <cell r="T21">
            <v>33</v>
          </cell>
          <cell r="V21">
            <v>-945</v>
          </cell>
        </row>
        <row r="22">
          <cell r="Q22">
            <v>-3432</v>
          </cell>
          <cell r="R22">
            <v>-986.72654999999997</v>
          </cell>
          <cell r="S22">
            <v>-1279</v>
          </cell>
          <cell r="T22">
            <v>26</v>
          </cell>
          <cell r="V22">
            <v>-1274</v>
          </cell>
        </row>
        <row r="23">
          <cell r="Q23">
            <v>-4411</v>
          </cell>
          <cell r="R23">
            <v>-1057.00873</v>
          </cell>
          <cell r="S23">
            <v>-1578</v>
          </cell>
          <cell r="T23">
            <v>20</v>
          </cell>
          <cell r="V23">
            <v>-1426</v>
          </cell>
        </row>
        <row r="24">
          <cell r="Q24">
            <v>-5329</v>
          </cell>
          <cell r="R24">
            <v>-1137.93219</v>
          </cell>
          <cell r="S24">
            <v>-2198</v>
          </cell>
          <cell r="T24">
            <v>11</v>
          </cell>
          <cell r="V24">
            <v>-1953</v>
          </cell>
        </row>
        <row r="25">
          <cell r="Q25">
            <v>-6221</v>
          </cell>
          <cell r="R25">
            <v>-1235.37464</v>
          </cell>
          <cell r="S25">
            <v>-2420</v>
          </cell>
          <cell r="T25">
            <v>-14</v>
          </cell>
          <cell r="V25">
            <v>-2399</v>
          </cell>
        </row>
        <row r="26">
          <cell r="Q26">
            <v>-7126</v>
          </cell>
          <cell r="R26">
            <v>-1355.81836</v>
          </cell>
          <cell r="S26">
            <v>-3052</v>
          </cell>
          <cell r="T26">
            <v>-84</v>
          </cell>
          <cell r="V26">
            <v>-2452</v>
          </cell>
        </row>
        <row r="27">
          <cell r="Q27">
            <v>-8152</v>
          </cell>
          <cell r="R27">
            <v>-1527.37402</v>
          </cell>
          <cell r="S27">
            <v>-3716</v>
          </cell>
          <cell r="T27">
            <v>-257</v>
          </cell>
          <cell r="V27">
            <v>-3042</v>
          </cell>
        </row>
        <row r="28">
          <cell r="Q28">
            <v>-9331</v>
          </cell>
          <cell r="R28">
            <v>-1691.37303</v>
          </cell>
          <cell r="S28">
            <v>-4131</v>
          </cell>
          <cell r="T28">
            <v>-1254</v>
          </cell>
          <cell r="V28">
            <v>-3313</v>
          </cell>
        </row>
        <row r="29">
          <cell r="Q29">
            <v>-10815</v>
          </cell>
          <cell r="R29">
            <v>-2374.4775399999999</v>
          </cell>
          <cell r="S29">
            <v>-4817</v>
          </cell>
          <cell r="T29">
            <v>-2249</v>
          </cell>
          <cell r="V29">
            <v>-3877</v>
          </cell>
        </row>
        <row r="30">
          <cell r="Q30">
            <v>-13833</v>
          </cell>
          <cell r="R30">
            <v>-2638.8340199999998</v>
          </cell>
          <cell r="S30">
            <v>-6154</v>
          </cell>
          <cell r="T30">
            <v>-3549</v>
          </cell>
          <cell r="V30">
            <v>-4337</v>
          </cell>
        </row>
        <row r="31">
          <cell r="Q31">
            <v>-15739</v>
          </cell>
          <cell r="R31">
            <v>-3345.49755</v>
          </cell>
          <cell r="S31">
            <v>-7099</v>
          </cell>
          <cell r="T31">
            <v>-4765</v>
          </cell>
          <cell r="V31">
            <v>-5029</v>
          </cell>
        </row>
        <row r="32">
          <cell r="Q32">
            <v>-22008</v>
          </cell>
          <cell r="R32">
            <v>-8174.00072</v>
          </cell>
          <cell r="S32">
            <v>-11025</v>
          </cell>
          <cell r="T32">
            <v>-10688</v>
          </cell>
          <cell r="V32">
            <v>-10683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zoomScale="85" zoomScaleNormal="85" workbookViewId="0">
      <selection activeCell="J5" sqref="J5:O35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22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18174</v>
      </c>
      <c r="E5" s="39">
        <f t="shared" ref="E5:H5" si="0">MAX(L5:L35)</f>
        <v>2571.2593400000001</v>
      </c>
      <c r="F5" s="39">
        <f t="shared" si="0"/>
        <v>11641</v>
      </c>
      <c r="G5" s="39">
        <f t="shared" si="0"/>
        <v>846</v>
      </c>
      <c r="H5" s="39">
        <f t="shared" si="0"/>
        <v>8810</v>
      </c>
      <c r="I5" s="1">
        <v>1</v>
      </c>
      <c r="J5" s="42">
        <v>1</v>
      </c>
      <c r="K5" s="34">
        <v>18174</v>
      </c>
      <c r="L5" s="18">
        <v>2571.2593400000001</v>
      </c>
      <c r="M5" s="18">
        <v>11641</v>
      </c>
      <c r="N5" s="18">
        <v>846</v>
      </c>
      <c r="O5" s="33">
        <v>8810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32530</v>
      </c>
      <c r="E6" s="39">
        <f t="shared" ref="E6:H6" si="1">-MIN(L5:L35)</f>
        <v>16359.64639</v>
      </c>
      <c r="F6" s="39">
        <f t="shared" si="1"/>
        <v>7184</v>
      </c>
      <c r="G6" s="39">
        <f t="shared" si="1"/>
        <v>9977</v>
      </c>
      <c r="H6" s="39">
        <f t="shared" si="1"/>
        <v>10499</v>
      </c>
      <c r="I6" s="1">
        <v>2</v>
      </c>
      <c r="J6" s="43">
        <v>1</v>
      </c>
      <c r="K6" s="34">
        <v>12556</v>
      </c>
      <c r="L6" s="18">
        <v>2000.0595900000001</v>
      </c>
      <c r="M6" s="18">
        <v>5445</v>
      </c>
      <c r="N6" s="18">
        <v>110</v>
      </c>
      <c r="O6" s="35">
        <v>4756</v>
      </c>
      <c r="AC6"/>
      <c r="AD6" s="2"/>
    </row>
    <row r="7" spans="2:31" ht="12.75" x14ac:dyDescent="0.2">
      <c r="I7" s="1">
        <v>3</v>
      </c>
      <c r="J7" s="43">
        <v>1</v>
      </c>
      <c r="K7" s="34">
        <v>11165</v>
      </c>
      <c r="L7" s="18">
        <v>1751.1230399999999</v>
      </c>
      <c r="M7" s="18">
        <v>4400</v>
      </c>
      <c r="N7" s="18">
        <v>95</v>
      </c>
      <c r="O7" s="35">
        <v>4222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9473</v>
      </c>
      <c r="L8" s="18">
        <v>1603.49217</v>
      </c>
      <c r="M8" s="18">
        <v>3429</v>
      </c>
      <c r="N8" s="18">
        <v>86</v>
      </c>
      <c r="O8" s="35">
        <v>4059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6972</v>
      </c>
      <c r="L9" s="18">
        <v>1516.6271899999999</v>
      </c>
      <c r="M9" s="18">
        <v>3021</v>
      </c>
      <c r="N9" s="18">
        <v>77</v>
      </c>
      <c r="O9" s="35">
        <v>3278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5494</v>
      </c>
      <c r="L10" s="18">
        <v>1138.34764</v>
      </c>
      <c r="M10" s="18">
        <v>2511</v>
      </c>
      <c r="N10" s="18">
        <v>74</v>
      </c>
      <c r="O10" s="35">
        <v>2990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4383</v>
      </c>
      <c r="L11" s="18">
        <v>1000.20254</v>
      </c>
      <c r="M11" s="18">
        <v>1827</v>
      </c>
      <c r="N11" s="18">
        <v>69</v>
      </c>
      <c r="O11" s="35">
        <v>2584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3699</v>
      </c>
      <c r="L12" s="18">
        <v>816.04848000000004</v>
      </c>
      <c r="M12" s="18">
        <v>1417</v>
      </c>
      <c r="N12" s="18">
        <v>68</v>
      </c>
      <c r="O12" s="35">
        <v>2411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2298</v>
      </c>
      <c r="L13" s="18">
        <v>724.72144000000003</v>
      </c>
      <c r="M13" s="18">
        <v>1229</v>
      </c>
      <c r="N13" s="18">
        <v>61</v>
      </c>
      <c r="O13" s="35">
        <v>2251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1447</v>
      </c>
      <c r="L14" s="18">
        <v>459.03255000000001</v>
      </c>
      <c r="M14" s="18">
        <v>1079</v>
      </c>
      <c r="N14" s="18">
        <v>55</v>
      </c>
      <c r="O14" s="35">
        <v>2086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18174</v>
      </c>
      <c r="E15" s="32">
        <f t="shared" ref="E15:H15" si="2">MAX(L5:L35)</f>
        <v>2571.2593400000001</v>
      </c>
      <c r="F15" s="32">
        <f t="shared" si="2"/>
        <v>11641</v>
      </c>
      <c r="G15" s="32">
        <f t="shared" si="2"/>
        <v>846</v>
      </c>
      <c r="H15" s="33">
        <f t="shared" si="2"/>
        <v>8810</v>
      </c>
      <c r="I15" s="1">
        <v>11</v>
      </c>
      <c r="J15" s="43">
        <v>1</v>
      </c>
      <c r="K15" s="34">
        <v>410</v>
      </c>
      <c r="L15" s="18">
        <v>305.59667999999999</v>
      </c>
      <c r="M15" s="18">
        <v>947</v>
      </c>
      <c r="N15" s="18">
        <v>52</v>
      </c>
      <c r="O15" s="35">
        <v>1814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11860.5</v>
      </c>
      <c r="E16" s="18">
        <f t="shared" ref="E16:H16" si="3">PERCENTILE(L5:L35, 0.95)</f>
        <v>1875.5913150000001</v>
      </c>
      <c r="F16" s="18">
        <f t="shared" si="3"/>
        <v>4922.5</v>
      </c>
      <c r="G16" s="18">
        <f t="shared" si="3"/>
        <v>102.5</v>
      </c>
      <c r="H16" s="35">
        <f t="shared" si="3"/>
        <v>4489</v>
      </c>
      <c r="I16" s="1">
        <v>12</v>
      </c>
      <c r="J16" s="43">
        <v>1</v>
      </c>
      <c r="K16" s="34">
        <v>15</v>
      </c>
      <c r="L16" s="18">
        <v>165.68948</v>
      </c>
      <c r="M16" s="18">
        <v>782</v>
      </c>
      <c r="N16" s="18">
        <v>48</v>
      </c>
      <c r="O16" s="35">
        <v>1668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2998.5</v>
      </c>
      <c r="E17" s="18">
        <f t="shared" ref="E17:H17" si="4">PERCENTILE(L5:L35, 0.75)</f>
        <v>770.38496000000009</v>
      </c>
      <c r="F17" s="18">
        <f t="shared" si="4"/>
        <v>1323</v>
      </c>
      <c r="G17" s="18">
        <f t="shared" si="4"/>
        <v>64.5</v>
      </c>
      <c r="H17" s="35">
        <f t="shared" si="4"/>
        <v>2331</v>
      </c>
      <c r="I17" s="1">
        <v>13</v>
      </c>
      <c r="J17" s="43">
        <v>1</v>
      </c>
      <c r="K17" s="34">
        <v>-939</v>
      </c>
      <c r="L17" s="18">
        <v>9.6435499999999994</v>
      </c>
      <c r="M17" s="18">
        <v>574</v>
      </c>
      <c r="N17" s="18">
        <v>45</v>
      </c>
      <c r="O17" s="35">
        <v>1512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-2699</v>
      </c>
      <c r="E18" s="18">
        <f t="shared" ref="E18:H18" si="5">PERCENTILE(L5:L35, 0.5)</f>
        <v>-328.91210999999998</v>
      </c>
      <c r="F18" s="18">
        <f t="shared" si="5"/>
        <v>-260</v>
      </c>
      <c r="G18" s="18">
        <f t="shared" si="5"/>
        <v>33</v>
      </c>
      <c r="H18" s="35">
        <f t="shared" si="5"/>
        <v>878</v>
      </c>
      <c r="I18" s="1">
        <v>14</v>
      </c>
      <c r="J18" s="43">
        <v>1</v>
      </c>
      <c r="K18" s="34">
        <v>-1734</v>
      </c>
      <c r="L18" s="18">
        <v>-124.99021999999999</v>
      </c>
      <c r="M18" s="18">
        <v>345</v>
      </c>
      <c r="N18" s="18">
        <v>40</v>
      </c>
      <c r="O18" s="35">
        <v>1168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-7361.5</v>
      </c>
      <c r="E19" s="18">
        <f t="shared" ref="E19:H19" si="6">PERCENTILE(L5:L35, 0.25)</f>
        <v>-991.55372999999997</v>
      </c>
      <c r="F19" s="18">
        <f t="shared" si="6"/>
        <v>-1499.5</v>
      </c>
      <c r="G19" s="18">
        <f t="shared" si="6"/>
        <v>-179</v>
      </c>
      <c r="H19" s="35">
        <f t="shared" si="6"/>
        <v>-1087</v>
      </c>
      <c r="I19" s="1">
        <v>15</v>
      </c>
      <c r="J19" s="43">
        <v>1</v>
      </c>
      <c r="K19" s="34">
        <v>-2147</v>
      </c>
      <c r="L19" s="18">
        <v>-245.20410000000001</v>
      </c>
      <c r="M19" s="18">
        <v>157</v>
      </c>
      <c r="N19" s="18">
        <v>36</v>
      </c>
      <c r="O19" s="35">
        <v>1059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-14023.5</v>
      </c>
      <c r="E20" s="18">
        <f t="shared" ref="E20:H20" si="7">PERCENTILE(L5:L35, 0.05)</f>
        <v>-2237.6610599999999</v>
      </c>
      <c r="F20" s="18">
        <f t="shared" si="7"/>
        <v>-2963.5</v>
      </c>
      <c r="G20" s="18">
        <f t="shared" si="7"/>
        <v>-4254.5</v>
      </c>
      <c r="H20" s="35">
        <f t="shared" si="7"/>
        <v>-5553</v>
      </c>
      <c r="I20" s="1">
        <v>16</v>
      </c>
      <c r="J20" s="43">
        <v>1</v>
      </c>
      <c r="K20" s="34">
        <v>-2699</v>
      </c>
      <c r="L20" s="18">
        <v>-328.91210999999998</v>
      </c>
      <c r="M20" s="18">
        <v>-260</v>
      </c>
      <c r="N20" s="18">
        <v>33</v>
      </c>
      <c r="O20" s="35">
        <v>878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MIN(K5:K35)</f>
        <v>-32530</v>
      </c>
      <c r="E21" s="18">
        <f t="shared" ref="E21:H21" si="8">MIN(L5:L35)</f>
        <v>-16359.64639</v>
      </c>
      <c r="F21" s="18">
        <f t="shared" si="8"/>
        <v>-7184</v>
      </c>
      <c r="G21" s="18">
        <f t="shared" si="8"/>
        <v>-9977</v>
      </c>
      <c r="H21" s="35">
        <f t="shared" si="8"/>
        <v>-10499</v>
      </c>
      <c r="I21" s="1">
        <v>17</v>
      </c>
      <c r="J21" s="43">
        <v>1</v>
      </c>
      <c r="K21" s="34">
        <v>-3307</v>
      </c>
      <c r="L21" s="18">
        <v>-414.39893000000001</v>
      </c>
      <c r="M21" s="18">
        <v>-414</v>
      </c>
      <c r="N21" s="18">
        <v>28</v>
      </c>
      <c r="O21" s="35">
        <v>664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-2400.1935483870966</v>
      </c>
      <c r="E22" s="32">
        <f>AVERAGE(L5:L35)</f>
        <v>-624.1744858064518</v>
      </c>
      <c r="F22" s="32">
        <f>AVERAGE(M5:M35)</f>
        <v>278.12903225806451</v>
      </c>
      <c r="G22" s="32">
        <f>AVERAGE(N5:N35)</f>
        <v>-748.09677419354841</v>
      </c>
      <c r="H22" s="33">
        <f>AVERAGE(O5:O35)</f>
        <v>382.35483870967744</v>
      </c>
      <c r="I22" s="1">
        <v>18</v>
      </c>
      <c r="J22" s="43">
        <v>1</v>
      </c>
      <c r="K22" s="34">
        <v>-4038</v>
      </c>
      <c r="L22" s="18">
        <v>-573.89649999999995</v>
      </c>
      <c r="M22" s="18">
        <v>-551</v>
      </c>
      <c r="N22" s="18">
        <v>20</v>
      </c>
      <c r="O22" s="35">
        <v>107</v>
      </c>
      <c r="P22" s="4"/>
      <c r="W22" s="5"/>
    </row>
    <row r="23" spans="2:30" ht="12.75" x14ac:dyDescent="0.2">
      <c r="C23" s="24" t="s">
        <v>4</v>
      </c>
      <c r="D23" s="34">
        <f>STDEV(K5:K35)</f>
        <v>9575.4513398215495</v>
      </c>
      <c r="E23" s="18">
        <f>STDEV(L5:L35)</f>
        <v>3172.82187842642</v>
      </c>
      <c r="F23" s="18">
        <f>STDEV(M5:M35)</f>
        <v>3249.743946240847</v>
      </c>
      <c r="G23" s="18">
        <f>STDEV(N5:N35)</f>
        <v>2115.5027039270312</v>
      </c>
      <c r="H23" s="35">
        <f>STDEV(O5:O35)</f>
        <v>3574.2815646260728</v>
      </c>
      <c r="I23" s="1">
        <v>19</v>
      </c>
      <c r="J23" s="43">
        <v>1</v>
      </c>
      <c r="K23" s="34">
        <v>-4439</v>
      </c>
      <c r="L23" s="18">
        <v>-650.94338000000005</v>
      </c>
      <c r="M23" s="18">
        <v>-784</v>
      </c>
      <c r="N23" s="18">
        <v>12</v>
      </c>
      <c r="O23" s="35">
        <v>-119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0.38709677419354838</v>
      </c>
      <c r="E24" s="46">
        <f t="shared" ref="E24:G24" si="9">COUNTIF(L$5:L$35,"&gt;=0")/COUNTA(L$5:L$35)</f>
        <v>0.41935483870967744</v>
      </c>
      <c r="F24" s="46">
        <f t="shared" si="9"/>
        <v>0.4838709677419355</v>
      </c>
      <c r="G24" s="46">
        <f t="shared" si="9"/>
        <v>0.64516129032258063</v>
      </c>
      <c r="H24" s="47">
        <f>COUNTIF(O$5:O$35,"&gt;=0")/COUNTA(O$5:O$35)</f>
        <v>0.58064516129032262</v>
      </c>
      <c r="I24" s="1">
        <v>20</v>
      </c>
      <c r="J24" s="43">
        <v>1</v>
      </c>
      <c r="K24" s="34">
        <v>-4971</v>
      </c>
      <c r="L24" s="18">
        <v>-715.77149999999995</v>
      </c>
      <c r="M24" s="18">
        <v>-1042</v>
      </c>
      <c r="N24" s="18">
        <v>1</v>
      </c>
      <c r="O24" s="35">
        <v>-306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0.61290322580645162</v>
      </c>
      <c r="E25" s="48">
        <f>1-E24</f>
        <v>0.58064516129032251</v>
      </c>
      <c r="F25" s="48">
        <f>1-F24</f>
        <v>0.5161290322580645</v>
      </c>
      <c r="G25" s="48">
        <f>1-G24</f>
        <v>0.35483870967741937</v>
      </c>
      <c r="H25" s="49">
        <f>1-H24</f>
        <v>0.41935483870967738</v>
      </c>
      <c r="I25" s="1">
        <v>21</v>
      </c>
      <c r="J25" s="43">
        <v>1</v>
      </c>
      <c r="K25" s="34">
        <v>-5346</v>
      </c>
      <c r="L25" s="18">
        <v>-788.67579000000001</v>
      </c>
      <c r="M25" s="18">
        <v>-1248</v>
      </c>
      <c r="N25" s="18">
        <v>-6</v>
      </c>
      <c r="O25" s="35">
        <v>-408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-2699</v>
      </c>
      <c r="E26" s="56">
        <f>MEDIAN(L5:L35)</f>
        <v>-328.91210999999998</v>
      </c>
      <c r="F26" s="56">
        <f>MEDIAN(M5:M35)</f>
        <v>-260</v>
      </c>
      <c r="G26" s="56">
        <f>MEDIAN(N5:N35)</f>
        <v>33</v>
      </c>
      <c r="H26" s="56">
        <f>MEDIAN(O5:O35)</f>
        <v>878</v>
      </c>
      <c r="I26" s="1">
        <v>22</v>
      </c>
      <c r="J26" s="43">
        <v>1</v>
      </c>
      <c r="K26" s="34">
        <v>-6401</v>
      </c>
      <c r="L26" s="18">
        <v>-850.11371999999994</v>
      </c>
      <c r="M26" s="18">
        <v>-1342</v>
      </c>
      <c r="N26" s="18">
        <v>-43</v>
      </c>
      <c r="O26" s="35">
        <v>-652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-7043</v>
      </c>
      <c r="L27" s="18">
        <v>-954.44336999999996</v>
      </c>
      <c r="M27" s="18">
        <v>-1456</v>
      </c>
      <c r="N27" s="18">
        <v>-129</v>
      </c>
      <c r="O27" s="35">
        <v>-1019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-7680</v>
      </c>
      <c r="L28" s="18">
        <v>-1028.66409</v>
      </c>
      <c r="M28" s="18">
        <v>-1543</v>
      </c>
      <c r="N28" s="18">
        <v>-229</v>
      </c>
      <c r="O28" s="35">
        <v>-1155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-8494</v>
      </c>
      <c r="L29" s="18">
        <v>-1141.92527</v>
      </c>
      <c r="M29" s="18">
        <v>-1734</v>
      </c>
      <c r="N29" s="18">
        <v>-324</v>
      </c>
      <c r="O29" s="35">
        <v>-1544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-9138</v>
      </c>
      <c r="L30" s="18">
        <v>-1293.3028300000001</v>
      </c>
      <c r="M30" s="18">
        <v>-1951</v>
      </c>
      <c r="N30" s="18">
        <v>-1125</v>
      </c>
      <c r="O30" s="35">
        <v>-1867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43">
        <v>1</v>
      </c>
      <c r="K31" s="34">
        <v>-10100</v>
      </c>
      <c r="L31" s="18">
        <v>-1553.4619</v>
      </c>
      <c r="M31" s="18">
        <v>-2192</v>
      </c>
      <c r="N31" s="18">
        <v>-2020</v>
      </c>
      <c r="O31" s="35">
        <v>-2695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43">
        <v>1</v>
      </c>
      <c r="K32" s="34">
        <v>-11439</v>
      </c>
      <c r="L32" s="18">
        <v>-1911.58053</v>
      </c>
      <c r="M32" s="18">
        <v>-2554</v>
      </c>
      <c r="N32" s="18">
        <v>-2685</v>
      </c>
      <c r="O32" s="35">
        <v>-3094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43">
        <v>1</v>
      </c>
      <c r="K33" s="34">
        <v>-13002</v>
      </c>
      <c r="L33" s="18">
        <v>-2035.47838</v>
      </c>
      <c r="M33" s="18">
        <v>-2748</v>
      </c>
      <c r="N33" s="18">
        <v>-3170</v>
      </c>
      <c r="O33" s="35">
        <v>-4573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43">
        <v>1</v>
      </c>
      <c r="K34" s="34">
        <v>-15045</v>
      </c>
      <c r="L34" s="18">
        <v>-2439.8437399999998</v>
      </c>
      <c r="M34" s="18">
        <v>-3179</v>
      </c>
      <c r="N34" s="18">
        <v>-5339</v>
      </c>
      <c r="O34" s="35">
        <v>-6533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v>-32530</v>
      </c>
      <c r="L35" s="23">
        <v>-16359.64639</v>
      </c>
      <c r="M35" s="23">
        <v>-7184</v>
      </c>
      <c r="N35" s="23">
        <v>-9977</v>
      </c>
      <c r="O35" s="37">
        <v>-10499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K37" sqref="K37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23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20462</v>
      </c>
      <c r="E5" s="39">
        <f t="shared" ref="E5:H5" si="0">MAX(L5:L35)</f>
        <v>3793.9326599999999</v>
      </c>
      <c r="F5" s="39">
        <f t="shared" si="0"/>
        <v>10439</v>
      </c>
      <c r="G5" s="39">
        <f t="shared" si="0"/>
        <v>178</v>
      </c>
      <c r="H5" s="39">
        <f t="shared" si="0"/>
        <v>8778</v>
      </c>
      <c r="I5" s="1">
        <v>1</v>
      </c>
      <c r="J5" s="42">
        <v>1</v>
      </c>
      <c r="K5" s="34">
        <f>IF([1]Period_2!Q3="", NA(), [1]Period_2!Q3)</f>
        <v>20462</v>
      </c>
      <c r="L5" s="32">
        <f>IF([1]Period_2!R3="", NA(), [1]Period_2!R3)</f>
        <v>3793.9326599999999</v>
      </c>
      <c r="M5" s="32">
        <f>IF([1]Period_2!S3="", NA(), [1]Period_2!S3)</f>
        <v>10439</v>
      </c>
      <c r="N5" s="32">
        <f>IF([1]Period_2!T3="", NA(), [1]Period_2!T3)</f>
        <v>178</v>
      </c>
      <c r="O5" s="33">
        <f>IF([1]Period_2!V3="", NA(), [1]Period_2!V3)</f>
        <v>8778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22008</v>
      </c>
      <c r="E6" s="39">
        <f t="shared" ref="E6:H6" si="1">-MIN(L5:L35)</f>
        <v>8174.00072</v>
      </c>
      <c r="F6" s="39">
        <f t="shared" si="1"/>
        <v>11025</v>
      </c>
      <c r="G6" s="39">
        <f t="shared" si="1"/>
        <v>10688</v>
      </c>
      <c r="H6" s="39">
        <f t="shared" si="1"/>
        <v>10683</v>
      </c>
      <c r="I6" s="1">
        <v>2</v>
      </c>
      <c r="J6" s="43">
        <v>1</v>
      </c>
      <c r="K6" s="34">
        <f>IF([1]Period_2!Q4="", NA(), [1]Period_2!Q4)</f>
        <v>12623</v>
      </c>
      <c r="L6" s="18">
        <f>IF([1]Period_2!R4="", NA(), [1]Period_2!R4)</f>
        <v>3124.7334300000002</v>
      </c>
      <c r="M6" s="18">
        <f>IF([1]Period_2!S4="", NA(), [1]Period_2!S4)</f>
        <v>5334</v>
      </c>
      <c r="N6" s="18">
        <f>IF([1]Period_2!T4="", NA(), [1]Period_2!T4)</f>
        <v>118</v>
      </c>
      <c r="O6" s="35">
        <f>IF([1]Period_2!V4="", NA(), [1]Period_2!V4)</f>
        <v>4476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IF([1]Period_2!Q5="", NA(), [1]Period_2!Q5)</f>
        <v>10925</v>
      </c>
      <c r="L7" s="18">
        <f>IF([1]Period_2!R5="", NA(), [1]Period_2!R5)</f>
        <v>2094.2812600000002</v>
      </c>
      <c r="M7" s="18">
        <f>IF([1]Period_2!S5="", NA(), [1]Period_2!S5)</f>
        <v>4920</v>
      </c>
      <c r="N7" s="18">
        <f>IF([1]Period_2!T5="", NA(), [1]Period_2!T5)</f>
        <v>104</v>
      </c>
      <c r="O7" s="35">
        <f>IF([1]Period_2!V5="", NA(), [1]Period_2!V5)</f>
        <v>3970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IF([1]Period_2!Q6="", NA(), [1]Period_2!Q6)</f>
        <v>8929</v>
      </c>
      <c r="L8" s="18">
        <f>IF([1]Period_2!R6="", NA(), [1]Period_2!R6)</f>
        <v>1545.22315</v>
      </c>
      <c r="M8" s="18">
        <f>IF([1]Period_2!S6="", NA(), [1]Period_2!S6)</f>
        <v>2999</v>
      </c>
      <c r="N8" s="18">
        <f>IF([1]Period_2!T6="", NA(), [1]Period_2!T6)</f>
        <v>102</v>
      </c>
      <c r="O8" s="35">
        <f>IF([1]Period_2!V6="", NA(), [1]Period_2!V6)</f>
        <v>3274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IF([1]Period_2!Q7="", NA(), [1]Period_2!Q7)</f>
        <v>7480</v>
      </c>
      <c r="L9" s="18">
        <f>IF([1]Period_2!R7="", NA(), [1]Period_2!R7)</f>
        <v>1250.87472</v>
      </c>
      <c r="M9" s="18">
        <f>IF([1]Period_2!S7="", NA(), [1]Period_2!S7)</f>
        <v>2609</v>
      </c>
      <c r="N9" s="18">
        <f>IF([1]Period_2!T7="", NA(), [1]Period_2!T7)</f>
        <v>96</v>
      </c>
      <c r="O9" s="35">
        <f>IF([1]Period_2!V7="", NA(), [1]Period_2!V7)</f>
        <v>2881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IF([1]Period_2!Q8="", NA(), [1]Period_2!Q8)</f>
        <v>6791</v>
      </c>
      <c r="L10" s="18">
        <f>IF([1]Period_2!R8="", NA(), [1]Period_2!R8)</f>
        <v>986.87702000000002</v>
      </c>
      <c r="M10" s="18">
        <f>IF([1]Period_2!S8="", NA(), [1]Period_2!S8)</f>
        <v>1967</v>
      </c>
      <c r="N10" s="18">
        <f>IF([1]Period_2!T8="", NA(), [1]Period_2!T8)</f>
        <v>90</v>
      </c>
      <c r="O10" s="35">
        <f>IF([1]Period_2!V8="", NA(), [1]Period_2!V8)</f>
        <v>2646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f>IF([1]Period_2!Q9="", NA(), [1]Period_2!Q9)</f>
        <v>5015</v>
      </c>
      <c r="L11" s="18">
        <f>IF([1]Period_2!R9="", NA(), [1]Period_2!R9)</f>
        <v>754.21852999999999</v>
      </c>
      <c r="M11" s="18">
        <f>IF([1]Period_2!S9="", NA(), [1]Period_2!S9)</f>
        <v>1615</v>
      </c>
      <c r="N11" s="18">
        <f>IF([1]Period_2!T9="", NA(), [1]Period_2!T9)</f>
        <v>86</v>
      </c>
      <c r="O11" s="35">
        <f>IF([1]Period_2!V9="", NA(), [1]Period_2!V9)</f>
        <v>2502</v>
      </c>
      <c r="W11" s="5"/>
      <c r="AC11"/>
      <c r="AD11" s="2"/>
    </row>
    <row r="12" spans="2:31" ht="12.75" customHeight="1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f>IF([1]Period_2!Q10="", NA(), [1]Period_2!Q10)</f>
        <v>4317</v>
      </c>
      <c r="L12" s="18">
        <f>IF([1]Period_2!R10="", NA(), [1]Period_2!R10)</f>
        <v>605.94731000000002</v>
      </c>
      <c r="M12" s="18">
        <f>IF([1]Period_2!S10="", NA(), [1]Period_2!S10)</f>
        <v>1310</v>
      </c>
      <c r="N12" s="18">
        <f>IF([1]Period_2!T10="", NA(), [1]Period_2!T10)</f>
        <v>79</v>
      </c>
      <c r="O12" s="35">
        <f>IF([1]Period_2!V10="", NA(), [1]Period_2!V10)</f>
        <v>2333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f>IF([1]Period_2!Q11="", NA(), [1]Period_2!Q11)</f>
        <v>3213</v>
      </c>
      <c r="L13" s="18">
        <f>IF([1]Period_2!R11="", NA(), [1]Period_2!R11)</f>
        <v>434.34087</v>
      </c>
      <c r="M13" s="18">
        <f>IF([1]Period_2!S11="", NA(), [1]Period_2!S11)</f>
        <v>1059</v>
      </c>
      <c r="N13" s="18">
        <f>IF([1]Period_2!T11="", NA(), [1]Period_2!T11)</f>
        <v>70</v>
      </c>
      <c r="O13" s="35">
        <f>IF([1]Period_2!V11="", NA(), [1]Period_2!V11)</f>
        <v>2126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IF([1]Period_2!Q12="", NA(), [1]Period_2!Q12)</f>
        <v>2961</v>
      </c>
      <c r="L14" s="18">
        <f>IF([1]Period_2!R12="", NA(), [1]Period_2!R12)</f>
        <v>309.60059000000001</v>
      </c>
      <c r="M14" s="18">
        <f>IF([1]Period_2!S12="", NA(), [1]Period_2!S12)</f>
        <v>793</v>
      </c>
      <c r="N14" s="18">
        <f>IF([1]Period_2!T12="", NA(), [1]Period_2!T12)</f>
        <v>62</v>
      </c>
      <c r="O14" s="35">
        <f>IF([1]Period_2!V12="", NA(), [1]Period_2!V12)</f>
        <v>1415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20462</v>
      </c>
      <c r="E15" s="32">
        <f t="shared" ref="E15:H15" si="2">MAX(L5:L35)</f>
        <v>3793.9326599999999</v>
      </c>
      <c r="F15" s="32">
        <f t="shared" si="2"/>
        <v>10439</v>
      </c>
      <c r="G15" s="32">
        <f t="shared" si="2"/>
        <v>178</v>
      </c>
      <c r="H15" s="33">
        <f t="shared" si="2"/>
        <v>8778</v>
      </c>
      <c r="I15" s="1">
        <v>11</v>
      </c>
      <c r="J15" s="43">
        <v>1</v>
      </c>
      <c r="K15" s="34">
        <f>IF([1]Period_2!Q13="", NA(), [1]Period_2!Q13)</f>
        <v>2265</v>
      </c>
      <c r="L15" s="18">
        <f>IF([1]Period_2!R13="", NA(), [1]Period_2!R13)</f>
        <v>185.46093999999999</v>
      </c>
      <c r="M15" s="18">
        <f>IF([1]Period_2!S13="", NA(), [1]Period_2!S13)</f>
        <v>615</v>
      </c>
      <c r="N15" s="18">
        <f>IF([1]Period_2!T13="", NA(), [1]Period_2!T13)</f>
        <v>60</v>
      </c>
      <c r="O15" s="35">
        <f>IF([1]Period_2!V13="", NA(), [1]Period_2!V13)</f>
        <v>1263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11858.899999999996</v>
      </c>
      <c r="E16" s="18">
        <f t="shared" ref="E16:H16" si="3">PERCENTILE(L5:L35, 0.95)</f>
        <v>2661.0299534999972</v>
      </c>
      <c r="F16" s="18">
        <f t="shared" si="3"/>
        <v>5147.6999999999989</v>
      </c>
      <c r="G16" s="18">
        <f t="shared" si="3"/>
        <v>111.69999999999996</v>
      </c>
      <c r="H16" s="35">
        <f t="shared" si="3"/>
        <v>4248.2999999999984</v>
      </c>
      <c r="I16" s="1">
        <v>12</v>
      </c>
      <c r="J16" s="43">
        <v>1</v>
      </c>
      <c r="K16" s="34">
        <f>IF([1]Period_2!Q14="", NA(), [1]Period_2!Q14)</f>
        <v>1813</v>
      </c>
      <c r="L16" s="18">
        <f>IF([1]Period_2!R14="", NA(), [1]Period_2!R14)</f>
        <v>73.6875</v>
      </c>
      <c r="M16" s="18">
        <f>IF([1]Period_2!S14="", NA(), [1]Period_2!S14)</f>
        <v>366</v>
      </c>
      <c r="N16" s="18">
        <f>IF([1]Period_2!T14="", NA(), [1]Period_2!T14)</f>
        <v>58</v>
      </c>
      <c r="O16" s="35">
        <f>IF([1]Period_2!V14="", NA(), [1]Period_2!V14)</f>
        <v>993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4041</v>
      </c>
      <c r="E17" s="18">
        <f t="shared" ref="E17:H17" si="4">PERCENTILE(L5:L35, 0.75)</f>
        <v>563.04570000000001</v>
      </c>
      <c r="F17" s="18">
        <f t="shared" si="4"/>
        <v>1247.25</v>
      </c>
      <c r="G17" s="18">
        <f t="shared" si="4"/>
        <v>76.75</v>
      </c>
      <c r="H17" s="35">
        <f t="shared" si="4"/>
        <v>2281.25</v>
      </c>
      <c r="I17" s="1">
        <v>13</v>
      </c>
      <c r="J17" s="43">
        <v>1</v>
      </c>
      <c r="K17" s="34">
        <f>IF([1]Period_2!Q15="", NA(), [1]Period_2!Q15)</f>
        <v>899</v>
      </c>
      <c r="L17" s="18">
        <f>IF([1]Period_2!R15="", NA(), [1]Period_2!R15)</f>
        <v>1.04443</v>
      </c>
      <c r="M17" s="18">
        <f>IF([1]Period_2!S15="", NA(), [1]Period_2!S15)</f>
        <v>132</v>
      </c>
      <c r="N17" s="18">
        <f>IF([1]Period_2!T15="", NA(), [1]Period_2!T15)</f>
        <v>56</v>
      </c>
      <c r="O17" s="35">
        <f>IF([1]Period_2!V15="", NA(), [1]Period_2!V15)</f>
        <v>579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-5</v>
      </c>
      <c r="E18" s="18">
        <f t="shared" ref="E18:H18" si="5">PERCENTILE(L5:L35, 0.5)</f>
        <v>-217.46101000000002</v>
      </c>
      <c r="F18" s="18">
        <f t="shared" si="5"/>
        <v>-444</v>
      </c>
      <c r="G18" s="18">
        <f t="shared" si="5"/>
        <v>50.5</v>
      </c>
      <c r="H18" s="35">
        <f t="shared" si="5"/>
        <v>32.5</v>
      </c>
      <c r="I18" s="1">
        <v>14</v>
      </c>
      <c r="J18" s="43">
        <v>1</v>
      </c>
      <c r="K18" s="34">
        <f>IF([1]Period_2!Q16="", NA(), [1]Period_2!Q16)</f>
        <v>262</v>
      </c>
      <c r="L18" s="18">
        <f>IF([1]Period_2!R16="", NA(), [1]Period_2!R16)</f>
        <v>-19.303709999999999</v>
      </c>
      <c r="M18" s="18">
        <f>IF([1]Period_2!S16="", NA(), [1]Period_2!S16)</f>
        <v>-66</v>
      </c>
      <c r="N18" s="18">
        <f>IF([1]Period_2!T16="", NA(), [1]Period_2!T16)</f>
        <v>53</v>
      </c>
      <c r="O18" s="35">
        <f>IF([1]Period_2!V16="", NA(), [1]Period_2!V16)</f>
        <v>353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-5998</v>
      </c>
      <c r="E19" s="18">
        <f t="shared" ref="E19:H19" si="6">PERCENTILE(L5:L35, 0.25)</f>
        <v>-1211.0140274999999</v>
      </c>
      <c r="F19" s="18">
        <f t="shared" si="6"/>
        <v>-2364.5</v>
      </c>
      <c r="G19" s="18">
        <f t="shared" si="6"/>
        <v>-7.75</v>
      </c>
      <c r="H19" s="35">
        <f t="shared" si="6"/>
        <v>-2287.5</v>
      </c>
      <c r="I19" s="1">
        <v>15</v>
      </c>
      <c r="J19" s="43">
        <v>1</v>
      </c>
      <c r="K19" s="34">
        <f>IF([1]Period_2!Q17="", NA(), [1]Period_2!Q17)</f>
        <v>86</v>
      </c>
      <c r="L19" s="18">
        <f>IF([1]Period_2!R17="", NA(), [1]Period_2!R17)</f>
        <v>-114.92283999999999</v>
      </c>
      <c r="M19" s="18">
        <f>IF([1]Period_2!S17="", NA(), [1]Period_2!S17)</f>
        <v>-277</v>
      </c>
      <c r="N19" s="18">
        <f>IF([1]Period_2!T17="", NA(), [1]Period_2!T17)</f>
        <v>52</v>
      </c>
      <c r="O19" s="35">
        <f>IF([1]Period_2!V17="", NA(), [1]Period_2!V17)</f>
        <v>207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-14881.3</v>
      </c>
      <c r="E20" s="18">
        <f t="shared" ref="E20:H20" si="7">PERCENTILE(L5:L35, 0.05)</f>
        <v>-3027.4989615</v>
      </c>
      <c r="F20" s="18">
        <f t="shared" si="7"/>
        <v>-6673.75</v>
      </c>
      <c r="G20" s="18">
        <f t="shared" si="7"/>
        <v>-4217.7999999999993</v>
      </c>
      <c r="H20" s="35">
        <f t="shared" si="7"/>
        <v>-4717.5999999999995</v>
      </c>
      <c r="I20" s="1">
        <v>16</v>
      </c>
      <c r="J20" s="43">
        <v>1</v>
      </c>
      <c r="K20" s="34">
        <f>IF([1]Period_2!Q18="", NA(), [1]Period_2!Q18)</f>
        <v>-96</v>
      </c>
      <c r="L20" s="18">
        <f>IF([1]Period_2!R18="", NA(), [1]Period_2!R18)</f>
        <v>-319.99918000000002</v>
      </c>
      <c r="M20" s="18">
        <f>IF([1]Period_2!S18="", NA(), [1]Period_2!S18)</f>
        <v>-611</v>
      </c>
      <c r="N20" s="18">
        <f>IF([1]Period_2!T18="", NA(), [1]Period_2!T18)</f>
        <v>49</v>
      </c>
      <c r="O20" s="35">
        <f>IF([1]Period_2!V18="", NA(), [1]Period_2!V18)</f>
        <v>-142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-22008</v>
      </c>
      <c r="E21" s="23">
        <f t="shared" ref="E21:H21" si="8">MIN(L5:L35)</f>
        <v>-8174.00072</v>
      </c>
      <c r="F21" s="23">
        <f t="shared" si="8"/>
        <v>-11025</v>
      </c>
      <c r="G21" s="23">
        <f t="shared" si="8"/>
        <v>-10688</v>
      </c>
      <c r="H21" s="37">
        <f t="shared" si="8"/>
        <v>-10683</v>
      </c>
      <c r="I21" s="1">
        <v>17</v>
      </c>
      <c r="J21" s="43">
        <v>1</v>
      </c>
      <c r="K21" s="34">
        <f>IF([1]Period_2!Q19="", NA(), [1]Period_2!Q19)</f>
        <v>-726</v>
      </c>
      <c r="L21" s="18">
        <f>IF([1]Period_2!R19="", NA(), [1]Period_2!R19)</f>
        <v>-478.83202999999997</v>
      </c>
      <c r="M21" s="18">
        <f>IF([1]Period_2!S19="", NA(), [1]Period_2!S19)</f>
        <v>-757</v>
      </c>
      <c r="N21" s="18">
        <f>IF([1]Period_2!T19="", NA(), [1]Period_2!T19)</f>
        <v>46</v>
      </c>
      <c r="O21" s="35">
        <f>IF([1]Period_2!V19="", NA(), [1]Period_2!V19)</f>
        <v>-269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-796.06666666666672</v>
      </c>
      <c r="E22" s="32">
        <f>AVERAGE(L5:L35)</f>
        <v>-422.4569796666666</v>
      </c>
      <c r="F22" s="32">
        <f>AVERAGE(M5:M35)</f>
        <v>-573.36666666666667</v>
      </c>
      <c r="G22" s="32">
        <f>AVERAGE(N5:N35)</f>
        <v>-712.26666666666665</v>
      </c>
      <c r="H22" s="33">
        <f>AVERAGE(O5:O35)</f>
        <v>-132.63333333333333</v>
      </c>
      <c r="I22" s="1">
        <v>18</v>
      </c>
      <c r="J22" s="43">
        <v>1</v>
      </c>
      <c r="K22" s="34">
        <f>IF([1]Period_2!Q20="", NA(), [1]Period_2!Q20)</f>
        <v>-1754</v>
      </c>
      <c r="L22" s="18">
        <f>IF([1]Period_2!R20="", NA(), [1]Period_2!R20)</f>
        <v>-594.63868000000002</v>
      </c>
      <c r="M22" s="18">
        <f>IF([1]Period_2!S20="", NA(), [1]Period_2!S20)</f>
        <v>-982</v>
      </c>
      <c r="N22" s="18">
        <f>IF([1]Period_2!T20="", NA(), [1]Period_2!T20)</f>
        <v>43</v>
      </c>
      <c r="O22" s="35">
        <f>IF([1]Period_2!V20="", NA(), [1]Period_2!V20)</f>
        <v>-634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8881.768365913802</v>
      </c>
      <c r="E23" s="18">
        <f>STDEV(L5:L35)</f>
        <v>2143.4631749902805</v>
      </c>
      <c r="F23" s="18">
        <f>STDEV(M5:M35)</f>
        <v>4023.5971938255598</v>
      </c>
      <c r="G23" s="18">
        <f>STDEV(N5:N35)</f>
        <v>2206.1736564239113</v>
      </c>
      <c r="H23" s="35">
        <f>STDEV(O5:O35)</f>
        <v>3590.0437465717391</v>
      </c>
      <c r="I23" s="1">
        <v>19</v>
      </c>
      <c r="J23" s="43">
        <v>1</v>
      </c>
      <c r="K23" s="34">
        <f>IF([1]Period_2!Q21="", NA(), [1]Period_2!Q21)</f>
        <v>-2950</v>
      </c>
      <c r="L23" s="18">
        <f>IF([1]Period_2!R21="", NA(), [1]Period_2!R21)</f>
        <v>-781.81800999999996</v>
      </c>
      <c r="M23" s="18">
        <f>IF([1]Period_2!S21="", NA(), [1]Period_2!S21)</f>
        <v>-1197</v>
      </c>
      <c r="N23" s="18">
        <f>IF([1]Period_2!T21="", NA(), [1]Period_2!T21)</f>
        <v>33</v>
      </c>
      <c r="O23" s="35">
        <f>IF([1]Period_2!V21="", NA(), [1]Period_2!V21)</f>
        <v>-945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0.5</v>
      </c>
      <c r="E24" s="46">
        <f>COUNTIF(L$5:L$35,"&gt;=0")/COUNTA(L$5:L$35)</f>
        <v>0.43333333333333335</v>
      </c>
      <c r="F24" s="46">
        <f t="shared" ref="F24:H24" si="9">COUNTIF(M$5:M$35,"&gt;=0")/COUNTA(M$5:M$35)</f>
        <v>0.43333333333333335</v>
      </c>
      <c r="G24" s="46">
        <f t="shared" si="9"/>
        <v>0.73333333333333328</v>
      </c>
      <c r="H24" s="47">
        <f t="shared" si="9"/>
        <v>0.5</v>
      </c>
      <c r="I24" s="1">
        <v>20</v>
      </c>
      <c r="J24" s="43">
        <v>1</v>
      </c>
      <c r="K24" s="34">
        <f>IF([1]Period_2!Q22="", NA(), [1]Period_2!Q22)</f>
        <v>-3432</v>
      </c>
      <c r="L24" s="18">
        <f>IF([1]Period_2!R22="", NA(), [1]Period_2!R22)</f>
        <v>-986.72654999999997</v>
      </c>
      <c r="M24" s="18">
        <f>IF([1]Period_2!S22="", NA(), [1]Period_2!S22)</f>
        <v>-1279</v>
      </c>
      <c r="N24" s="18">
        <f>IF([1]Period_2!T22="", NA(), [1]Period_2!T22)</f>
        <v>26</v>
      </c>
      <c r="O24" s="35">
        <f>IF([1]Period_2!V22="", NA(), [1]Period_2!V22)</f>
        <v>-1274</v>
      </c>
      <c r="P24" s="4"/>
      <c r="Q24" s="64" t="s">
        <v>19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0.5</v>
      </c>
      <c r="E25" s="48">
        <f>1-E24</f>
        <v>0.56666666666666665</v>
      </c>
      <c r="F25" s="48">
        <f>1-F24</f>
        <v>0.56666666666666665</v>
      </c>
      <c r="G25" s="48">
        <f>1-G24</f>
        <v>0.26666666666666672</v>
      </c>
      <c r="H25" s="49">
        <f>1-H24</f>
        <v>0.5</v>
      </c>
      <c r="I25" s="1">
        <v>21</v>
      </c>
      <c r="J25" s="43">
        <v>1</v>
      </c>
      <c r="K25" s="34">
        <f>IF([1]Period_2!Q23="", NA(), [1]Period_2!Q23)</f>
        <v>-4411</v>
      </c>
      <c r="L25" s="18">
        <f>IF([1]Period_2!R23="", NA(), [1]Period_2!R23)</f>
        <v>-1057.00873</v>
      </c>
      <c r="M25" s="18">
        <f>IF([1]Period_2!S23="", NA(), [1]Period_2!S23)</f>
        <v>-1578</v>
      </c>
      <c r="N25" s="18">
        <f>IF([1]Period_2!T23="", NA(), [1]Period_2!T23)</f>
        <v>20</v>
      </c>
      <c r="O25" s="35">
        <f>IF([1]Period_2!V23="", NA(), [1]Period_2!V23)</f>
        <v>-1426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-5</v>
      </c>
      <c r="E26" s="56">
        <f>MEDIAN(L5:L35)</f>
        <v>-217.46101000000002</v>
      </c>
      <c r="F26" s="56">
        <f>MEDIAN(M5:M35)</f>
        <v>-444</v>
      </c>
      <c r="G26" s="56">
        <f>MEDIAN(N5:N35)</f>
        <v>50.5</v>
      </c>
      <c r="H26" s="56">
        <f>MEDIAN(O5:O35)</f>
        <v>32.5</v>
      </c>
      <c r="I26" s="1">
        <v>22</v>
      </c>
      <c r="J26" s="43">
        <v>1</v>
      </c>
      <c r="K26" s="34">
        <f>IF([1]Period_2!Q24="", NA(), [1]Period_2!Q24)</f>
        <v>-5329</v>
      </c>
      <c r="L26" s="18">
        <f>IF([1]Period_2!R24="", NA(), [1]Period_2!R24)</f>
        <v>-1137.93219</v>
      </c>
      <c r="M26" s="18">
        <f>IF([1]Period_2!S24="", NA(), [1]Period_2!S24)</f>
        <v>-2198</v>
      </c>
      <c r="N26" s="18">
        <f>IF([1]Period_2!T24="", NA(), [1]Period_2!T24)</f>
        <v>11</v>
      </c>
      <c r="O26" s="35">
        <f>IF([1]Period_2!V24="", NA(), [1]Period_2!V24)</f>
        <v>-1953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f>IF([1]Period_2!Q25="", NA(), [1]Period_2!Q25)</f>
        <v>-6221</v>
      </c>
      <c r="L27" s="18">
        <f>IF([1]Period_2!R25="", NA(), [1]Period_2!R25)</f>
        <v>-1235.37464</v>
      </c>
      <c r="M27" s="18">
        <f>IF([1]Period_2!S25="", NA(), [1]Period_2!S25)</f>
        <v>-2420</v>
      </c>
      <c r="N27" s="18">
        <f>IF([1]Period_2!T25="", NA(), [1]Period_2!T25)</f>
        <v>-14</v>
      </c>
      <c r="O27" s="35">
        <f>IF([1]Period_2!V25="", NA(), [1]Period_2!V25)</f>
        <v>-2399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IF([1]Period_2!Q26="", NA(), [1]Period_2!Q26)</f>
        <v>-7126</v>
      </c>
      <c r="L28" s="18">
        <f>IF([1]Period_2!R26="", NA(), [1]Period_2!R26)</f>
        <v>-1355.81836</v>
      </c>
      <c r="M28" s="18">
        <f>IF([1]Period_2!S26="", NA(), [1]Period_2!S26)</f>
        <v>-3052</v>
      </c>
      <c r="N28" s="18">
        <f>IF([1]Period_2!T26="", NA(), [1]Period_2!T26)</f>
        <v>-84</v>
      </c>
      <c r="O28" s="35">
        <f>IF([1]Period_2!V26="", NA(), [1]Period_2!V26)</f>
        <v>-2452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f>IF([1]Period_2!Q27="", NA(), [1]Period_2!Q27)</f>
        <v>-8152</v>
      </c>
      <c r="L29" s="18">
        <f>IF([1]Period_2!R27="", NA(), [1]Period_2!R27)</f>
        <v>-1527.37402</v>
      </c>
      <c r="M29" s="18">
        <f>IF([1]Period_2!S27="", NA(), [1]Period_2!S27)</f>
        <v>-3716</v>
      </c>
      <c r="N29" s="18">
        <f>IF([1]Period_2!T27="", NA(), [1]Period_2!T27)</f>
        <v>-257</v>
      </c>
      <c r="O29" s="35">
        <f>IF([1]Period_2!V27="", NA(), [1]Period_2!V27)</f>
        <v>-3042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f>IF([1]Period_2!Q28="", NA(), [1]Period_2!Q28)</f>
        <v>-9331</v>
      </c>
      <c r="L30" s="18">
        <f>IF([1]Period_2!R28="", NA(), [1]Period_2!R28)</f>
        <v>-1691.37303</v>
      </c>
      <c r="M30" s="18">
        <f>IF([1]Period_2!S28="", NA(), [1]Period_2!S28)</f>
        <v>-4131</v>
      </c>
      <c r="N30" s="18">
        <f>IF([1]Period_2!T28="", NA(), [1]Period_2!T28)</f>
        <v>-1254</v>
      </c>
      <c r="O30" s="35">
        <f>IF([1]Period_2!V28="", NA(), [1]Period_2!V28)</f>
        <v>-3313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f>IF([1]Period_2!Q29="", NA(), [1]Period_2!Q29)</f>
        <v>-10815</v>
      </c>
      <c r="L31" s="18">
        <f>IF([1]Period_2!R29="", NA(), [1]Period_2!R29)</f>
        <v>-2374.4775399999999</v>
      </c>
      <c r="M31" s="18">
        <f>IF([1]Period_2!S29="", NA(), [1]Period_2!S29)</f>
        <v>-4817</v>
      </c>
      <c r="N31" s="18">
        <f>IF([1]Period_2!T29="", NA(), [1]Period_2!T29)</f>
        <v>-2249</v>
      </c>
      <c r="O31" s="35">
        <f>IF([1]Period_2!V29="", NA(), [1]Period_2!V29)</f>
        <v>-3877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f>IF([1]Period_2!Q30="", NA(), [1]Period_2!Q30)</f>
        <v>-13833</v>
      </c>
      <c r="L32" s="18">
        <f>IF([1]Period_2!R30="", NA(), [1]Period_2!R30)</f>
        <v>-2638.8340199999998</v>
      </c>
      <c r="M32" s="18">
        <f>IF([1]Period_2!S30="", NA(), [1]Period_2!S30)</f>
        <v>-6154</v>
      </c>
      <c r="N32" s="18">
        <f>IF([1]Period_2!T30="", NA(), [1]Period_2!T30)</f>
        <v>-3549</v>
      </c>
      <c r="O32" s="35">
        <f>IF([1]Period_2!V30="", NA(), [1]Period_2!V30)</f>
        <v>-4337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f>IF([1]Period_2!Q31="", NA(), [1]Period_2!Q31)</f>
        <v>-15739</v>
      </c>
      <c r="L33" s="18">
        <f>IF([1]Period_2!R31="", NA(), [1]Period_2!R31)</f>
        <v>-3345.49755</v>
      </c>
      <c r="M33" s="18">
        <f>IF([1]Period_2!S31="", NA(), [1]Period_2!S31)</f>
        <v>-7099</v>
      </c>
      <c r="N33" s="18">
        <f>IF([1]Period_2!T31="", NA(), [1]Period_2!T31)</f>
        <v>-4765</v>
      </c>
      <c r="O33" s="35">
        <f>IF([1]Period_2!V31="", NA(), [1]Period_2!V31)</f>
        <v>-5029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f>IF([1]Period_2!Q32="", NA(), [1]Period_2!Q32)</f>
        <v>-22008</v>
      </c>
      <c r="L34" s="18">
        <f>IF([1]Period_2!R32="", NA(), [1]Period_2!R32)</f>
        <v>-8174.00072</v>
      </c>
      <c r="M34" s="18">
        <f>IF([1]Period_2!S32="", NA(), [1]Period_2!S32)</f>
        <v>-11025</v>
      </c>
      <c r="N34" s="18">
        <f>IF([1]Period_2!T32="", NA(), [1]Period_2!T32)</f>
        <v>-10688</v>
      </c>
      <c r="O34" s="35">
        <f>IF([1]Period_2!V32="", NA(), [1]Period_2!V32)</f>
        <v>-10683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tabSelected="1" zoomScale="85" zoomScaleNormal="85" workbookViewId="0">
      <selection activeCell="L15" sqref="L15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24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16087</v>
      </c>
      <c r="E5" s="39">
        <f t="shared" ref="E5:H5" si="0">MAX(L5:L35)</f>
        <v>6966.0003200000001</v>
      </c>
      <c r="F5" s="39">
        <f t="shared" si="0"/>
        <v>11082</v>
      </c>
      <c r="G5" s="39">
        <f t="shared" si="0"/>
        <v>346</v>
      </c>
      <c r="H5" s="39">
        <f t="shared" si="0"/>
        <v>7519</v>
      </c>
      <c r="I5" s="1">
        <v>1</v>
      </c>
      <c r="J5" s="42">
        <v>1</v>
      </c>
      <c r="K5" s="31">
        <v>16087</v>
      </c>
      <c r="L5" s="32">
        <v>6966.0003200000001</v>
      </c>
      <c r="M5" s="32">
        <v>11082</v>
      </c>
      <c r="N5" s="32">
        <v>346</v>
      </c>
      <c r="O5" s="33">
        <v>7519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35576</v>
      </c>
      <c r="E6" s="39">
        <f t="shared" ref="E6:H6" si="1">-MIN(L5:L35)</f>
        <v>9675.7088999999996</v>
      </c>
      <c r="F6" s="39">
        <f t="shared" si="1"/>
        <v>5140</v>
      </c>
      <c r="G6" s="39">
        <f t="shared" si="1"/>
        <v>11922</v>
      </c>
      <c r="H6" s="39">
        <f t="shared" si="1"/>
        <v>10703</v>
      </c>
      <c r="I6" s="1">
        <v>2</v>
      </c>
      <c r="J6" s="43">
        <v>1</v>
      </c>
      <c r="K6" s="34">
        <v>11788</v>
      </c>
      <c r="L6" s="18">
        <v>4658.5040900000004</v>
      </c>
      <c r="M6" s="18">
        <v>9176</v>
      </c>
      <c r="N6" s="18">
        <v>118</v>
      </c>
      <c r="O6" s="35">
        <v>5908</v>
      </c>
      <c r="AC6"/>
      <c r="AD6" s="2"/>
    </row>
    <row r="7" spans="2:31" ht="12.75" x14ac:dyDescent="0.2">
      <c r="I7" s="1">
        <v>3</v>
      </c>
      <c r="J7" s="43">
        <v>1</v>
      </c>
      <c r="K7" s="34">
        <v>9562</v>
      </c>
      <c r="L7" s="18">
        <v>4151.5059300000003</v>
      </c>
      <c r="M7" s="18">
        <v>6877</v>
      </c>
      <c r="N7" s="18">
        <v>103</v>
      </c>
      <c r="O7" s="35">
        <v>4699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8110</v>
      </c>
      <c r="L8" s="18">
        <v>3983.83302</v>
      </c>
      <c r="M8" s="18">
        <v>6184</v>
      </c>
      <c r="N8" s="18">
        <v>88</v>
      </c>
      <c r="O8" s="35">
        <v>3645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7031</v>
      </c>
      <c r="L9" s="18">
        <v>3742.1064500000002</v>
      </c>
      <c r="M9" s="18">
        <v>5330</v>
      </c>
      <c r="N9" s="18">
        <v>83</v>
      </c>
      <c r="O9" s="35">
        <v>3350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6050</v>
      </c>
      <c r="L10" s="18">
        <v>3590.6669999999999</v>
      </c>
      <c r="M10" s="18">
        <v>4904</v>
      </c>
      <c r="N10" s="18">
        <v>81</v>
      </c>
      <c r="O10" s="35">
        <v>3047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5686</v>
      </c>
      <c r="L11" s="18">
        <v>3351.1795699999998</v>
      </c>
      <c r="M11" s="18">
        <v>4263</v>
      </c>
      <c r="N11" s="18">
        <v>72</v>
      </c>
      <c r="O11" s="35">
        <v>2844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4820</v>
      </c>
      <c r="L12" s="18">
        <v>3232.0136699999998</v>
      </c>
      <c r="M12" s="18">
        <v>4030</v>
      </c>
      <c r="N12" s="18">
        <v>67</v>
      </c>
      <c r="O12" s="35">
        <v>2342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4062</v>
      </c>
      <c r="L13" s="18">
        <v>3022.1125200000001</v>
      </c>
      <c r="M13" s="18">
        <v>3700</v>
      </c>
      <c r="N13" s="18">
        <v>62</v>
      </c>
      <c r="O13" s="35">
        <v>1891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3582</v>
      </c>
      <c r="L14" s="18">
        <v>2793.9933000000001</v>
      </c>
      <c r="M14" s="18">
        <v>3356</v>
      </c>
      <c r="N14" s="18">
        <v>57</v>
      </c>
      <c r="O14" s="35">
        <v>1683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16087</v>
      </c>
      <c r="E15" s="32">
        <f t="shared" ref="E15:H15" si="2">MAX(L5:L35)</f>
        <v>6966.0003200000001</v>
      </c>
      <c r="F15" s="32">
        <f t="shared" si="2"/>
        <v>11082</v>
      </c>
      <c r="G15" s="32">
        <f t="shared" si="2"/>
        <v>346</v>
      </c>
      <c r="H15" s="33">
        <f t="shared" si="2"/>
        <v>7519</v>
      </c>
      <c r="I15" s="1">
        <v>11</v>
      </c>
      <c r="J15" s="43">
        <v>1</v>
      </c>
      <c r="K15" s="34">
        <v>3240</v>
      </c>
      <c r="L15" s="18">
        <v>2639.5058399999998</v>
      </c>
      <c r="M15" s="18">
        <v>2967</v>
      </c>
      <c r="N15" s="18">
        <v>52</v>
      </c>
      <c r="O15" s="35">
        <v>1456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10675</v>
      </c>
      <c r="E16" s="18">
        <f t="shared" ref="E16:H16" si="3">PERCENTILE(L5:L35, 0.95)</f>
        <v>4405.0050100000008</v>
      </c>
      <c r="F16" s="18">
        <f t="shared" si="3"/>
        <v>8026.5</v>
      </c>
      <c r="G16" s="18">
        <f t="shared" si="3"/>
        <v>110.5</v>
      </c>
      <c r="H16" s="35">
        <f t="shared" si="3"/>
        <v>5303.5</v>
      </c>
      <c r="I16" s="1">
        <v>12</v>
      </c>
      <c r="J16" s="43">
        <v>1</v>
      </c>
      <c r="K16" s="34">
        <v>2169</v>
      </c>
      <c r="L16" s="18">
        <v>2251.4668000000001</v>
      </c>
      <c r="M16" s="18">
        <v>2066</v>
      </c>
      <c r="N16" s="18">
        <v>50</v>
      </c>
      <c r="O16" s="35">
        <v>1203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4441</v>
      </c>
      <c r="E17" s="18">
        <f t="shared" ref="E17:H17" si="4">PERCENTILE(L5:L35, 0.75)</f>
        <v>3127.063095</v>
      </c>
      <c r="F17" s="18">
        <f t="shared" si="4"/>
        <v>3865</v>
      </c>
      <c r="G17" s="18">
        <f t="shared" si="4"/>
        <v>64.5</v>
      </c>
      <c r="H17" s="35">
        <f t="shared" si="4"/>
        <v>2116.5</v>
      </c>
      <c r="I17" s="1">
        <v>13</v>
      </c>
      <c r="J17" s="43">
        <v>1</v>
      </c>
      <c r="K17" s="34">
        <v>1710</v>
      </c>
      <c r="L17" s="18">
        <v>1846.0855100000001</v>
      </c>
      <c r="M17" s="18">
        <v>1798</v>
      </c>
      <c r="N17" s="18">
        <v>46</v>
      </c>
      <c r="O17" s="35">
        <v>1109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-279</v>
      </c>
      <c r="E18" s="18">
        <f t="shared" ref="E18:H18" si="5">PERCENTILE(L5:L35, 0.5)</f>
        <v>1087.8674000000001</v>
      </c>
      <c r="F18" s="18">
        <f t="shared" si="5"/>
        <v>1047</v>
      </c>
      <c r="G18" s="18">
        <f t="shared" si="5"/>
        <v>33</v>
      </c>
      <c r="H18" s="35">
        <f t="shared" si="5"/>
        <v>249</v>
      </c>
      <c r="I18" s="1">
        <v>14</v>
      </c>
      <c r="J18" s="43">
        <v>1</v>
      </c>
      <c r="K18" s="34">
        <v>1000</v>
      </c>
      <c r="L18" s="18">
        <v>1624.0625</v>
      </c>
      <c r="M18" s="18">
        <v>1505</v>
      </c>
      <c r="N18" s="18">
        <v>40</v>
      </c>
      <c r="O18" s="35">
        <v>798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-5681.5</v>
      </c>
      <c r="E19" s="18">
        <f t="shared" ref="E19:H19" si="6">PERCENTILE(L5:L35, 0.25)</f>
        <v>-437.54111499999999</v>
      </c>
      <c r="F19" s="18">
        <f t="shared" si="6"/>
        <v>-1008.5</v>
      </c>
      <c r="G19" s="18">
        <f t="shared" si="6"/>
        <v>-1019</v>
      </c>
      <c r="H19" s="35">
        <f t="shared" si="6"/>
        <v>-1864</v>
      </c>
      <c r="I19" s="1">
        <v>15</v>
      </c>
      <c r="J19" s="43">
        <v>1</v>
      </c>
      <c r="K19" s="34">
        <v>422</v>
      </c>
      <c r="L19" s="18">
        <v>1405.8046999999999</v>
      </c>
      <c r="M19" s="18">
        <v>1310</v>
      </c>
      <c r="N19" s="18">
        <v>38</v>
      </c>
      <c r="O19" s="35">
        <v>625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-14629</v>
      </c>
      <c r="E20" s="18">
        <f t="shared" ref="E20:H20" si="7">PERCENTILE(L5:L35, 0.05)</f>
        <v>-2398.9660400000002</v>
      </c>
      <c r="F20" s="18">
        <f t="shared" si="7"/>
        <v>-3239.5</v>
      </c>
      <c r="G20" s="18">
        <f t="shared" si="7"/>
        <v>-7724</v>
      </c>
      <c r="H20" s="35">
        <f t="shared" si="7"/>
        <v>-4962</v>
      </c>
      <c r="I20" s="1">
        <v>16</v>
      </c>
      <c r="J20" s="43">
        <v>1</v>
      </c>
      <c r="K20" s="34">
        <v>-279</v>
      </c>
      <c r="L20" s="18">
        <v>1087.8674000000001</v>
      </c>
      <c r="M20" s="18">
        <v>1047</v>
      </c>
      <c r="N20" s="18">
        <v>33</v>
      </c>
      <c r="O20" s="35">
        <v>249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-35576</v>
      </c>
      <c r="E21" s="18">
        <f t="shared" ref="E21:H21" si="8">MIN(L5:L35)</f>
        <v>-9675.7088999999996</v>
      </c>
      <c r="F21" s="18">
        <f t="shared" si="8"/>
        <v>-5140</v>
      </c>
      <c r="G21" s="18">
        <f t="shared" si="8"/>
        <v>-11922</v>
      </c>
      <c r="H21" s="35">
        <f t="shared" si="8"/>
        <v>-10703</v>
      </c>
      <c r="I21" s="1">
        <v>17</v>
      </c>
      <c r="J21" s="43">
        <v>1</v>
      </c>
      <c r="K21" s="34">
        <v>-794</v>
      </c>
      <c r="L21" s="18">
        <v>948.28905999999995</v>
      </c>
      <c r="M21" s="18">
        <v>675</v>
      </c>
      <c r="N21" s="18">
        <v>29</v>
      </c>
      <c r="O21" s="35">
        <v>-200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-1248.2258064516129</v>
      </c>
      <c r="E22" s="32">
        <f>AVERAGE(L5:L35)</f>
        <v>1039.4134251612909</v>
      </c>
      <c r="F22" s="32">
        <f>AVERAGE(M5:M35)</f>
        <v>1588.8064516129032</v>
      </c>
      <c r="G22" s="32">
        <f>AVERAGE(N5:N35)</f>
        <v>-1410.258064516129</v>
      </c>
      <c r="H22" s="33">
        <f>AVERAGE(O5:O35)</f>
        <v>17.06451612903226</v>
      </c>
      <c r="I22" s="1">
        <v>18</v>
      </c>
      <c r="J22" s="43">
        <v>1</v>
      </c>
      <c r="K22" s="34">
        <v>-1412</v>
      </c>
      <c r="L22" s="18">
        <v>784.07316000000003</v>
      </c>
      <c r="M22" s="18">
        <v>386</v>
      </c>
      <c r="N22" s="18">
        <v>19</v>
      </c>
      <c r="O22" s="35">
        <v>-372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9645.3545561569954</v>
      </c>
      <c r="E23" s="18">
        <f>STDEV(L5:L35)</f>
        <v>3012.2060118716799</v>
      </c>
      <c r="F23" s="18">
        <f>STDEV(M5:M35)</f>
        <v>3706.0660222519409</v>
      </c>
      <c r="G23" s="18">
        <f>STDEV(N5:N35)</f>
        <v>2970.5117737267869</v>
      </c>
      <c r="H23" s="35">
        <f>STDEV(O5:O35)</f>
        <v>3596.1104908450175</v>
      </c>
      <c r="I23" s="1">
        <v>19</v>
      </c>
      <c r="J23" s="43">
        <v>1</v>
      </c>
      <c r="K23" s="34">
        <v>-2087</v>
      </c>
      <c r="L23" s="18">
        <v>674.75447999999994</v>
      </c>
      <c r="M23" s="18">
        <v>132</v>
      </c>
      <c r="N23" s="18">
        <v>3</v>
      </c>
      <c r="O23" s="35">
        <v>-722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0.4838709677419355</v>
      </c>
      <c r="E24" s="46">
        <f t="shared" ref="E24:H24" si="9">COUNTIF(L$5:L$35,"&gt;=0")/COUNTA(L$5:L$35)</f>
        <v>0.67741935483870963</v>
      </c>
      <c r="F24" s="46">
        <f t="shared" si="9"/>
        <v>0.64516129032258063</v>
      </c>
      <c r="G24" s="46">
        <f t="shared" si="9"/>
        <v>0.61290322580645162</v>
      </c>
      <c r="H24" s="47">
        <f t="shared" si="9"/>
        <v>0.5161290322580645</v>
      </c>
      <c r="I24" s="1">
        <v>20</v>
      </c>
      <c r="J24" s="43">
        <v>1</v>
      </c>
      <c r="K24" s="34">
        <v>-2620</v>
      </c>
      <c r="L24" s="18">
        <v>369.44727</v>
      </c>
      <c r="M24" s="18">
        <v>26</v>
      </c>
      <c r="N24" s="18">
        <v>-8</v>
      </c>
      <c r="O24" s="35">
        <v>-1251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0.5161290322580645</v>
      </c>
      <c r="E25" s="48">
        <f>1-E24</f>
        <v>0.32258064516129037</v>
      </c>
      <c r="F25" s="48">
        <f>1-F24</f>
        <v>0.35483870967741937</v>
      </c>
      <c r="G25" s="48">
        <f>1-G24</f>
        <v>0.38709677419354838</v>
      </c>
      <c r="H25" s="49">
        <f>1-H24</f>
        <v>0.4838709677419355</v>
      </c>
      <c r="I25" s="1">
        <v>21</v>
      </c>
      <c r="J25" s="43">
        <v>1</v>
      </c>
      <c r="K25" s="34">
        <v>-3226</v>
      </c>
      <c r="L25" s="18">
        <v>15.92388</v>
      </c>
      <c r="M25" s="18">
        <v>-258</v>
      </c>
      <c r="N25" s="18">
        <v>-297</v>
      </c>
      <c r="O25" s="35">
        <v>-1340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-279</v>
      </c>
      <c r="E26" s="56">
        <f>MEDIAN(L5:L35)</f>
        <v>1087.8674000000001</v>
      </c>
      <c r="F26" s="56">
        <f>MEDIAN(M5:M35)</f>
        <v>1047</v>
      </c>
      <c r="G26" s="56">
        <f>MEDIAN(N5:N35)</f>
        <v>33</v>
      </c>
      <c r="H26" s="56">
        <f>MEDIAN(O5:O35)</f>
        <v>249</v>
      </c>
      <c r="I26" s="1">
        <v>22</v>
      </c>
      <c r="J26" s="43">
        <v>1</v>
      </c>
      <c r="K26" s="34">
        <v>-4191</v>
      </c>
      <c r="L26" s="18">
        <v>-80.979020000000006</v>
      </c>
      <c r="M26" s="18">
        <v>-382</v>
      </c>
      <c r="N26" s="18">
        <v>-507</v>
      </c>
      <c r="O26" s="35">
        <v>-1501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-5196</v>
      </c>
      <c r="L27" s="18">
        <v>-360.65627999999998</v>
      </c>
      <c r="M27" s="18">
        <v>-892</v>
      </c>
      <c r="N27" s="18">
        <v>-780</v>
      </c>
      <c r="O27" s="35">
        <v>-1795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-6167</v>
      </c>
      <c r="L28" s="18">
        <v>-514.42594999999994</v>
      </c>
      <c r="M28" s="18">
        <v>-1125</v>
      </c>
      <c r="N28" s="18">
        <v>-1258</v>
      </c>
      <c r="O28" s="35">
        <v>-1933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-7145</v>
      </c>
      <c r="L29" s="18">
        <v>-926.97011999999995</v>
      </c>
      <c r="M29" s="18">
        <v>-1234</v>
      </c>
      <c r="N29" s="18">
        <v>-2133</v>
      </c>
      <c r="O29" s="35">
        <v>-2393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-7836</v>
      </c>
      <c r="L30" s="18">
        <v>-1324.08782</v>
      </c>
      <c r="M30" s="18">
        <v>-1563</v>
      </c>
      <c r="N30" s="18">
        <v>-3175</v>
      </c>
      <c r="O30" s="35">
        <v>-2813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34">
        <v>-8646</v>
      </c>
      <c r="L31" s="18">
        <v>-1465.5943199999999</v>
      </c>
      <c r="M31" s="18">
        <v>-2114</v>
      </c>
      <c r="N31" s="18">
        <v>-4247</v>
      </c>
      <c r="O31" s="35">
        <v>-3272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34">
        <v>-9581</v>
      </c>
      <c r="L32" s="18">
        <v>-1771.0257999999999</v>
      </c>
      <c r="M32" s="18">
        <v>-2374</v>
      </c>
      <c r="N32" s="18">
        <v>-5330</v>
      </c>
      <c r="O32" s="35">
        <v>-3620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34">
        <v>-11936</v>
      </c>
      <c r="L33" s="18">
        <v>-2207.5377100000001</v>
      </c>
      <c r="M33" s="18">
        <v>-2944</v>
      </c>
      <c r="N33" s="18">
        <v>-6979</v>
      </c>
      <c r="O33" s="35">
        <v>-4595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>
        <v>1</v>
      </c>
      <c r="K34" s="34">
        <v>-17322</v>
      </c>
      <c r="L34" s="18">
        <v>-2590.39437</v>
      </c>
      <c r="M34" s="18">
        <v>-3535</v>
      </c>
      <c r="N34" s="18">
        <v>-8469</v>
      </c>
      <c r="O34" s="35">
        <v>-5329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I35" s="1">
        <v>31</v>
      </c>
      <c r="J35" s="44">
        <v>1</v>
      </c>
      <c r="K35" s="36">
        <v>-35576</v>
      </c>
      <c r="L35" s="23">
        <v>-9675.7088999999996</v>
      </c>
      <c r="M35" s="23">
        <v>-5140</v>
      </c>
      <c r="N35" s="23">
        <v>-11922</v>
      </c>
      <c r="O35" s="37">
        <v>-10703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PROJECT-21-29101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http://sharedocs/sites/so/gso/_layouts/15/DocIdRedir.aspx?ID=PROJECT-21-29101</Url>
      <Description>PROJECT-21-29101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Props1.xml><?xml version="1.0" encoding="utf-8"?>
<ds:datastoreItem xmlns:ds="http://schemas.openxmlformats.org/officeDocument/2006/customXml" ds:itemID="{B3C14EAF-A694-45F4-918C-C95675FA3972}"/>
</file>

<file path=customXml/itemProps2.xml><?xml version="1.0" encoding="utf-8"?>
<ds:datastoreItem xmlns:ds="http://schemas.openxmlformats.org/officeDocument/2006/customXml" ds:itemID="{C460374B-0EC7-454F-A3EE-8E4ED2B8DFBB}"/>
</file>

<file path=customXml/itemProps3.xml><?xml version="1.0" encoding="utf-8"?>
<ds:datastoreItem xmlns:ds="http://schemas.openxmlformats.org/officeDocument/2006/customXml" ds:itemID="{7548E436-861F-4992-8E1D-ACC743405309}"/>
</file>

<file path=customXml/itemProps4.xml><?xml version="1.0" encoding="utf-8"?>
<ds:datastoreItem xmlns:ds="http://schemas.openxmlformats.org/officeDocument/2006/customXml" ds:itemID="{849251A8-3CF6-481F-BF8D-0E7D61CF2682}"/>
</file>

<file path=customXml/itemProps5.xml><?xml version="1.0" encoding="utf-8"?>
<ds:datastoreItem xmlns:ds="http://schemas.openxmlformats.org/officeDocument/2006/customXml" ds:itemID="{B19006E3-DD10-4463-B0B4-5AFC927126C4}"/>
</file>

<file path=customXml/itemProps6.xml><?xml version="1.0" encoding="utf-8"?>
<ds:datastoreItem xmlns:ds="http://schemas.openxmlformats.org/officeDocument/2006/customXml" ds:itemID="{E67F1A0D-608C-47E8-AAB4-D0B7C6063A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17 Published MOS estimates</vt:lpstr>
      <vt:lpstr>APR 17 Published MOS estimates</vt:lpstr>
      <vt:lpstr>MAY 17 Published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MOS_Estimates_Supporting_Data_Mar_2017-May_2017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2016-11-04T04:50:15Z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e4e34a79-1322-47e6-a659-da3292167bb7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